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240" activeTab="0"/>
  </bookViews>
  <sheets>
    <sheet name="стр.1" sheetId="1" r:id="rId1"/>
    <sheet name="стр.2_3" sheetId="2" r:id="rId2"/>
    <sheet name="стр.4_5 КО" sheetId="3" r:id="rId3"/>
  </sheets>
  <definedNames>
    <definedName name="_xlnm.Print_Titles" localSheetId="1">'стр.2_3'!$4:$4</definedName>
    <definedName name="_xlnm.Print_Titles" localSheetId="2">'стр.4_5 КО'!$3:$4</definedName>
    <definedName name="_xlnm.Print_Area" localSheetId="0">'стр.1'!$A$1:$DD$48</definedName>
    <definedName name="_xlnm.Print_Area" localSheetId="1">'стр.2_3'!$A$1:$DD$76</definedName>
  </definedNames>
  <calcPr fullCalcOnLoad="1"/>
</workbook>
</file>

<file path=xl/sharedStrings.xml><?xml version="1.0" encoding="utf-8"?>
<sst xmlns="http://schemas.openxmlformats.org/spreadsheetml/2006/main" count="316" uniqueCount="213">
  <si>
    <t>Наименование показателя</t>
  </si>
  <si>
    <t>из них:</t>
  </si>
  <si>
    <t>"</t>
  </si>
  <si>
    <t xml:space="preserve"> г.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</si>
  <si>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</si>
  <si>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</si>
  <si>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</si>
  <si>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</si>
  <si>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</si>
  <si>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</si>
  <si>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</si>
  <si>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</si>
  <si>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</si>
  <si>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</si>
  <si>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</si>
  <si>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</si>
  <si>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</si>
  <si>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</si>
  <si>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</si>
  <si>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</si>
  <si>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</si>
  <si>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1.2. Общая балансовая стоимость движимого государственного имущества, всего</t>
  </si>
  <si>
    <t>Поступления, всего:</t>
  </si>
  <si>
    <t>Выплаты, всего: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</si>
  <si>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</si>
  <si>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</si>
  <si>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</si>
  <si>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</si>
  <si>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</si>
  <si>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</si>
  <si>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</si>
  <si>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</si>
  <si>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</si>
  <si>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</si>
  <si>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</si>
  <si>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</si>
  <si>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</si>
  <si>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</si>
  <si>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</si>
  <si>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</si>
  <si>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</si>
  <si>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</si>
  <si>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</si>
  <si>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</si>
  <si>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</si>
  <si>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</si>
  <si>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</si>
  <si>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</si>
  <si>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</si>
  <si>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</si>
  <si>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</si>
  <si>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</si>
  <si>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</si>
  <si>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</si>
  <si>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Социальное обеспечение, всего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</si>
  <si>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</si>
  <si>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</si>
  <si>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</si>
  <si>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Приложение</t>
  </si>
  <si>
    <t>на 20</t>
  </si>
  <si>
    <t>ИНН/КПП</t>
  </si>
  <si>
    <t>Адрес фактического местонахождения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</si>
  <si>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</si>
  <si>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</si>
  <si>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</si>
  <si>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</si>
  <si>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</si>
  <si>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</si>
  <si>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</si>
  <si>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</si>
  <si>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</si>
  <si>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</si>
  <si>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</si>
  <si>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</si>
  <si>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</si>
  <si>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</si>
  <si>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</si>
  <si>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</si>
  <si>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</si>
  <si>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</si>
  <si>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</si>
  <si>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</si>
  <si>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</si>
  <si>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</si>
  <si>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</si>
  <si>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</si>
  <si>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</si>
  <si>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</si>
  <si>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</si>
  <si>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</si>
  <si>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</si>
  <si>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</si>
  <si>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</si>
  <si>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</si>
  <si>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Увеличение стоимости непроизводственных активов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</si>
  <si>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</si>
  <si>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</si>
  <si>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</si>
  <si>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</si>
  <si>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</si>
  <si>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</si>
  <si>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</si>
  <si>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</si>
  <si>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акций и иных форм участия в капитале</t>
  </si>
  <si>
    <t>Исполнитель</t>
  </si>
  <si>
    <t>тел.</t>
  </si>
  <si>
    <t>2.2.3. по выданным авансам на коммунальные услуги</t>
  </si>
  <si>
    <t>федеральных государственных учреждений,</t>
  </si>
  <si>
    <t>(подразделения)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</si>
  <si>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</si>
  <si>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</si>
  <si>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</si>
  <si>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Целевые субсидии</t>
  </si>
  <si>
    <t>образования и науки Российской Федерации</t>
  </si>
  <si>
    <t>находящихся в ведении Министерства</t>
  </si>
  <si>
    <t>383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</si>
  <si>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</si>
  <si>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учреждением (подразделением) на праве оперативного управления</t>
  </si>
  <si>
    <t>1.1.2. Стоимость имущества, приобретенного муниципальным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</si>
  <si>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</si>
  <si>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</si>
  <si>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2.1. Дебиторская задолженность по доходам, полученным за счет средств бюджета муниципального образования "Всеволожский муниципальный район" ЛО</t>
  </si>
  <si>
    <t>2.2. Дебиторская задолженность по выданным авансам, полученным за счет средств бюджета муниципального образования "Всеволожский муниципальный район" ЛО, всего:</t>
  </si>
  <si>
    <t>3.2. Кредиторская задолженность по расчетам с поставщиками и подрядчиками за счет средств бюджета муниципального образования "Всеволожский муниципальный район" ЛО, всего:</t>
  </si>
  <si>
    <t>Целевые ср-ва (пожертвования)</t>
  </si>
  <si>
    <t>II. Показатели финансового состояния муниципального бюджетного  учреждения (подразделения)</t>
  </si>
  <si>
    <t xml:space="preserve">Наименование муниципального </t>
  </si>
  <si>
    <t>Субсидии на выполнение муниципального задания</t>
  </si>
  <si>
    <t>муниципального</t>
  </si>
  <si>
    <t>План финансово-хозяйственной деятельности</t>
  </si>
  <si>
    <t>I. Сведения о деятельности муниципального автономного учреждения (подразделения)</t>
  </si>
  <si>
    <t>1.1. Цели деятельности муниципального автономного учреждения (подразделения):</t>
  </si>
  <si>
    <t>автономного учреждения</t>
  </si>
  <si>
    <t>Автономное муниципальное учреждение дополнительного образова-ния детей «Колтушская  детская  школа искусств» муниципального образования «Всеволожский муниципальный район» Ленинградской  области</t>
  </si>
  <si>
    <t>4703023111  / 447301001</t>
  </si>
  <si>
    <t>Администрация  муниципального образования «Всеволожский муниципальный район» Ленинградской  области</t>
  </si>
  <si>
    <t>Создание условий для реализации прав граждан Российской Федерации на получение до-полнительного образования детей и подростков различным видам искусств по дополни-тельным общеобразовательным программам, а также по дополнительным предпрофес-сиональным общеобразовательным программам.</t>
  </si>
  <si>
    <t>00100000000004000</t>
  </si>
  <si>
    <t>00100000004000211</t>
  </si>
  <si>
    <t>00100000002062211</t>
  </si>
  <si>
    <t>00100000004000212</t>
  </si>
  <si>
    <t>00100000004000213</t>
  </si>
  <si>
    <t>00100000002062213</t>
  </si>
  <si>
    <t>00100000004000221</t>
  </si>
  <si>
    <t>00100000002062221</t>
  </si>
  <si>
    <t>00100000004000222</t>
  </si>
  <si>
    <t>00100000004000223</t>
  </si>
  <si>
    <t>00100000004000225</t>
  </si>
  <si>
    <t>00100000002062225</t>
  </si>
  <si>
    <t>00100000002063225</t>
  </si>
  <si>
    <t>00100000004000226</t>
  </si>
  <si>
    <t>00100000002062226</t>
  </si>
  <si>
    <t>00100000004000290</t>
  </si>
  <si>
    <t>00100000002063310</t>
  </si>
  <si>
    <t>00100000004000340</t>
  </si>
  <si>
    <t>00100000002063340</t>
  </si>
  <si>
    <t>Рыжакова Н.А.</t>
  </si>
  <si>
    <t>Тихонова С.М.</t>
  </si>
  <si>
    <t>32814968</t>
  </si>
  <si>
    <t>Россия,188680, Ленинградская область, Всеволожский рай-он, с.Павлово, ул.Быкова,д.15-а</t>
  </si>
  <si>
    <t>Отраслевой код</t>
  </si>
  <si>
    <t>Код субсидии</t>
  </si>
  <si>
    <t>по лицевым счетам, открытым в комитете финансов администрации МО «Всеволожский муниципальный район» Ленинградской области</t>
  </si>
  <si>
    <t>по лицевым счетам, открытым в кредитных организациях</t>
  </si>
  <si>
    <t>Остаток средств на начало планируемого периода, всего</t>
  </si>
  <si>
    <t>Платные образовательные услуги</t>
  </si>
  <si>
    <t>00100000002062000</t>
  </si>
  <si>
    <t>0</t>
  </si>
  <si>
    <t>Поступления от иной приносящей доход деятельности (пожертвования )</t>
  </si>
  <si>
    <t>00100000002063000</t>
  </si>
  <si>
    <t>Поступления от доходов от собственности, всего:</t>
  </si>
  <si>
    <t>Сдача в аренду помещений</t>
  </si>
  <si>
    <t>Поступления от оказания муниципальным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</si>
  <si>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Возмещение ком-х платежей</t>
  </si>
  <si>
    <t>Начисления на выплаты по оплате труда</t>
  </si>
  <si>
    <t xml:space="preserve">Поступление нефинансовых активов, всего 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</si>
  <si>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</si>
  <si>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</si>
  <si>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Остаток средств на конец планируемого года</t>
  </si>
  <si>
    <t>в том числе:                           (расшифровать по отраслевым кодам и кодам субсидий)</t>
  </si>
  <si>
    <t>Директор</t>
  </si>
  <si>
    <t>Главный бухгалтер муниципального учреждения</t>
  </si>
  <si>
    <t>8-81370-72547</t>
  </si>
  <si>
    <r>
      <t xml:space="preserve">1.2. Виды деятельности муниципального автономного  учреждения (подразделения):                   </t>
    </r>
    <r>
      <rPr>
        <sz val="11"/>
        <rFont val="Times New Roman"/>
        <family val="1"/>
      </rPr>
      <t>1.Реализация общеобразовательных программ, в том числе предпрофессиональных общеобразовательных программ дополнительного образования детей  художественно-эстетической направленности в сфере музыкального искусства:
1.1. Инструментальное исполнительство 
• фортепиано Срок обучения до 8 лет
• скрипка Срок обучения до 8 лет
• виолончель Срок обучения до 8 лет
• аккордеон Срок обучения до 8 лет
• баян Срок обучения до 8 лет</t>
    </r>
  </si>
  <si>
    <t xml:space="preserve">• клавишный синтезатор и компьютерная студия Срок обучения до 8 лет
• гитара Срок обучения до 8 лет
• домра Срок обучения до 8 лет
• духовые инструменты Срок обучения до 8 лет
1.2. вокальное исполнительство 
• хоровое пение Срок обучения до 8 лет
• сольное пение Срок обучения до 8 лет
1.3. эстрадно-джазовое исполнительство Срок обучения до 8 лет
1.4. подготовка детей к обучению в школе Срок обучения до 2 лет
1.5. общее эстетическое развитие Срок обучения до 8 лет
1.6. раннее эстетическое развитие Срок обучения до 3 лет
2.Осуществление концертной деятельности, пропаганда музыкального творчества
3.Оказание методической и практической помощи в области музыкального образования культурно-просветительским учреждениям, учреждениям образования
4.Предоставление услуг/работ по организации и проведению различных информационно-просветительских мероприятий, в том числе проведение конференций, семинаров, олимпиад по пропаганде музыкального творчества, музыкального и художественного обучения и развития детей, проблемам культуры.
5.Предоставление услуг/работ по организации тематических творческих вечеров, концертов, праздников, фестивалей, конкурсов, карнавалов, детских утренников, огоньков, ёлок,   вечеров отдыха.
6.Предоставление услуг/работ по организации и проведению различных культурно-досуговых мероприятий и программ по заявке предприятий, учреждений, организаций и отдельных граждан, в том числе праздников и поздравлений, концертов.  
7.Участие в международной культурной деятельности: повышения квалификации преподавателей, учебы, обмена педагогическим опытом, проведения совместных мероприятий (концертов, фестивалей, конкурсов).
8.Предоставление услуг/работ по организационному обеспечению федеральных, региональных и местных государственных проектов и программ в сфере дополнительного образования детей.
9.Изучение, обобщение, распространение опыта культурно-воспитательной работы учреждений культуры района и области, внедрение новых форм, создание и апробирование новых курсов, учебных программ, форм организации учебного процесса.
10.Создание и развитие библиотеки, в том числе ведущей научную деятельность, лекториев, выдачу и хранение книг, карт, периодических изданий, фильмов, грампластинок,  магнитных лент,  произведений  искусств и т.п.
</t>
  </si>
  <si>
    <r>
      <t xml:space="preserve">1.3. Перечень услуг (работ), осуществляемых на платной основе:                                                                             </t>
    </r>
    <r>
      <rPr>
        <sz val="11"/>
        <rFont val="Times New Roman"/>
        <family val="1"/>
      </rPr>
      <t>1.Прокат имущества  и оборудования Автономного учреждения;
2.Розничная торговля книгами, журналами, газетами, писчебумажными и канцелярскими товарами;
3.Организация издательской деятельности, необходимой для пропаганды музыкального и художественного искусства;
4.Консультационные услуги и научно-исследовательские работы в культурно-досуговой и образовательной сфере;
5.Услуги повышения квалификации и профессионального мастерства, в том числе кадров творческих работников учреждений  культуры и образования;
6.Подготовка, тиражирование и реализация информационно-справочных материалов, изданий, методических пособий, нотных материалов, видеоматериалов и фонограмм, связанных с деятельностью Автономного учреждения;
7.Деятельность по созданию и использованию баз данных и информационных ресурсов, в том числе ресурсов сети Интернет.
8.Подбор  специализированных  или  неспециализированных   документов, оставление каталогов, поиск требуемой информации и т.п.
9.Преподавание специальных курсов и дисциплин в сфере музыкального, хореографического, изобразительного искусства  сверх часов учебного плана и сверх программ по данной дисциплине.
10.Оказание концертмейстерских и методических услуг, консультирование
11.Организация различного рода факультативных и специальных курсов по дисциплинам, не заложенным в учебном плане, репетиторство.                                                                                                                  12.Организация различных курсов, студий  для взрослых.</t>
    </r>
  </si>
  <si>
    <t>СОГЛАСОВАНО</t>
  </si>
  <si>
    <t xml:space="preserve">Наблюдательный совет </t>
  </si>
  <si>
    <t>АМОУ ДОД «Колтушская ДШИ»</t>
  </si>
  <si>
    <t xml:space="preserve">Председатель _______________ Е.И.. Фролова </t>
  </si>
  <si>
    <t>Директор ___________________Н.А.Рыжакова</t>
  </si>
  <si>
    <t xml:space="preserve">Директор  </t>
  </si>
  <si>
    <t>00100000004000310</t>
  </si>
  <si>
    <t>001012431</t>
  </si>
  <si>
    <t>001012432</t>
  </si>
  <si>
    <t>14</t>
  </si>
  <si>
    <t>001112084</t>
  </si>
  <si>
    <t>001112085</t>
  </si>
  <si>
    <t>001112086</t>
  </si>
  <si>
    <t>Субсидии на финансовое обеспечение  муниципального задания на реализацию программ дополнительного образования в рамках подпрограммы "Развитие дополнительного образования детей, подростков и молодежи" муниципальной программы "Современное образование во Всеволожском муниципальном районе Ленинградской области"</t>
  </si>
  <si>
    <t>Субсидии на финансовое обеспечение  муниципального задания на содержание  муниципального имущества учреждений дополнительного образования в рамках подпрограммы "Развитие дополнительного образования детей, подростков и молодежи" муниципальной программы "Современное образование во Всеволожском муниципальном районе Ленинградской области"</t>
  </si>
  <si>
    <t>Субсидии муниципальным бюджетным и муниципальным автономным учреждениям на иные цели на повышение исполнительского мастерства учащихся (конкурсы, мастер-классы, участие в конкурсах и фестивалях), поддержка юных дарований (стипендии, проведение районного праздника для юных дарований) в рамках подпрограммы «Искусство» муниципальной программы «Культура Всеволожского муниципального района Ленинградской области»</t>
  </si>
  <si>
    <t>Субсидии муниципальным бюджетным и муниципальным автономным учреждениям на иные цели на повышение квалификации преподавателей и учеба кадров в рамках подпрограммы «Искусство» муниципальной программы «Культура Всеволожского муниципального района Ленинградской области»</t>
  </si>
  <si>
    <t>Субсидии муниципальным бюджетным и муниципальным автономным учреждениям на иные цели на укрепление материально-технической базы (приобретение оборудования, капитальный ремонт) в рамках подпрограммы «Искусство» муниципальной программы «Культура Всеволожского муниципального района» в рамках подпрограммы «Искусство» муниципальной программы «Культура Всеволожского муниципального района Ленинградской области»</t>
  </si>
  <si>
    <t>13.Организация различного рода студий, направленных на развитие гармоничной личности, вне государственных стандартов для детей до 18 лет.
14.Организация зрелищных мероприятий и культурного досуга (показ спектаклей, представлений, и т.д.).
15.Организация лекций, концертов, выставок, массовых художественно-эстетических праздников и других учебно-методических мероприятий (семинары, открытые уроки, учеба, стажировка преподавателей других школ).
16.Консультации для вновь поступающих детей.
17.Обучение  учащихся иностранным языкам.
18.Обучение учащихся в музыкальном кружке.
1.4.Общая балансовая стоимость недвижимого муниципального имущества на 01.01.2014г. составляет  580470,84 рублей.                                                                                                                                                                                            1.5.Общая балансовая стоимость движимого муниципального имущества  на 01.01.2014г. составляет 3673711,57 рублей, в т.ч. балансовая стоимость особо ценного движимого имущества 2018076,47 руб.</t>
  </si>
  <si>
    <t>Субсидии муниципальным бюджетным и муниципальным автоновмым учреждениям на проведение капитального ремонта</t>
  </si>
  <si>
    <t>Субсидии муниципальным бюджетным и муниципальным автоновмым учреждениям на иные цели в части расходов средств выделенных по решению совета депутатов от 29.05.2014 г. № 37 "Овнесении изменений в решение совета депутатов от 18.12.2013 года №86  "О бюджете муниципального образования на 2014год</t>
  </si>
  <si>
    <t>001112003</t>
  </si>
  <si>
    <t>001112002</t>
  </si>
  <si>
    <t>001 1 12 084</t>
  </si>
  <si>
    <t>декабря</t>
  </si>
  <si>
    <t>17</t>
  </si>
  <si>
    <t>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</si>
</sst>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14" xfId="0" applyFont="1" applyBorder="1" applyAlignment="1">
      <alignment vertical="top" wrapText="1" shrinkToFit="1"/>
    </xf>
    <xf numFmtId="0" fontId="1" fillId="0" borderId="14" xfId="0" applyFont="1" applyBorder="1" applyAlignment="1">
      <alignment vertical="top"/>
    </xf>
    <xf numFmtId="0" fontId="1" fillId="0" borderId="14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4" xfId="0" applyFont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3" fillId="33" borderId="16" xfId="0" applyNumberFormat="1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0" borderId="16" xfId="0" applyFont="1" applyBorder="1" applyAlignment="1">
      <alignment wrapText="1"/>
    </xf>
    <xf numFmtId="0" fontId="2" fillId="0" borderId="0" xfId="0" applyFont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6" xfId="0" applyNumberFormat="1" applyFont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 wrapText="1" indent="2"/>
    </xf>
    <xf numFmtId="0" fontId="1" fillId="0" borderId="17" xfId="0" applyFont="1" applyBorder="1" applyAlignment="1">
      <alignment horizontal="left" vertical="top" wrapText="1" indent="2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2" fontId="4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2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" fontId="1" fillId="0" borderId="0" xfId="0" applyNumberFormat="1" applyFont="1" applyAlignment="1">
      <alignment horizontal="center" vertical="top" wrapText="1"/>
    </xf>
    <xf numFmtId="2" fontId="1" fillId="0" borderId="0" xfId="0" applyNumberFormat="1" applyFont="1" applyAlignment="1">
      <alignment vertical="top" wrapText="1"/>
    </xf>
    <xf numFmtId="0" fontId="1" fillId="0" borderId="14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49" fontId="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3" xfId="0" applyFont="1" applyBorder="1" applyAlignment="1">
      <alignment horizontal="left" wrapText="1"/>
    </xf>
    <xf numFmtId="0" fontId="1" fillId="0" borderId="17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49" fontId="5" fillId="0" borderId="11" xfId="0" applyNumberFormat="1" applyFont="1" applyBorder="1" applyAlignment="1">
      <alignment vertical="top" wrapText="1"/>
    </xf>
    <xf numFmtId="49" fontId="5" fillId="0" borderId="13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2" fontId="5" fillId="0" borderId="11" xfId="0" applyNumberFormat="1" applyFont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/>
    </xf>
    <xf numFmtId="2" fontId="5" fillId="0" borderId="14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center" wrapText="1" shrinkToFit="1"/>
    </xf>
    <xf numFmtId="0" fontId="1" fillId="0" borderId="20" xfId="0" applyFont="1" applyBorder="1" applyAlignment="1">
      <alignment horizontal="left" vertical="center" wrapText="1" shrinkToFit="1"/>
    </xf>
    <xf numFmtId="0" fontId="1" fillId="0" borderId="11" xfId="0" applyFont="1" applyBorder="1" applyAlignment="1">
      <alignment horizontal="left" vertical="center" wrapText="1" shrinkToFit="1"/>
    </xf>
    <xf numFmtId="0" fontId="4" fillId="0" borderId="1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0"/>
  <sheetViews>
    <sheetView tabSelected="1" view="pageLayout" zoomScaleSheetLayoutView="100" workbookViewId="0" topLeftCell="A4">
      <selection activeCell="BY14" sqref="BY14"/>
    </sheetView>
  </sheetViews>
  <sheetFormatPr defaultColWidth="0.875" defaultRowHeight="12.75"/>
  <cols>
    <col min="1" max="107" width="0.875" style="1" customWidth="1"/>
    <col min="108" max="108" width="3.00390625" style="1" customWidth="1"/>
    <col min="109" max="16384" width="0.875" style="1" customWidth="1"/>
  </cols>
  <sheetData>
    <row r="1" s="2" customFormat="1" ht="11.25" customHeight="1">
      <c r="BS1" s="2" t="s">
        <v>58</v>
      </c>
    </row>
    <row r="2" s="2" customFormat="1" ht="11.25" customHeight="1">
      <c r="BS2" s="9" t="s">
        <v>95</v>
      </c>
    </row>
    <row r="3" s="2" customFormat="1" ht="11.25" customHeight="1">
      <c r="BS3" s="2" t="s">
        <v>96</v>
      </c>
    </row>
    <row r="4" s="2" customFormat="1" ht="11.25" customHeight="1">
      <c r="BS4" s="9" t="s">
        <v>107</v>
      </c>
    </row>
    <row r="5" s="2" customFormat="1" ht="11.25" customHeight="1">
      <c r="BS5" s="9" t="s">
        <v>114</v>
      </c>
    </row>
    <row r="6" s="2" customFormat="1" ht="11.25" customHeight="1">
      <c r="BS6" s="9" t="s">
        <v>113</v>
      </c>
    </row>
    <row r="7" ht="15">
      <c r="N7" s="2"/>
    </row>
    <row r="8" spans="1:108" ht="15">
      <c r="A8" s="1" t="s">
        <v>186</v>
      </c>
      <c r="BE8" s="74" t="s">
        <v>15</v>
      </c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</row>
    <row r="9" spans="1:108" ht="48" customHeight="1">
      <c r="A9" s="41" t="s">
        <v>187</v>
      </c>
      <c r="BE9" s="75" t="s">
        <v>191</v>
      </c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</row>
    <row r="10" spans="1:108" s="2" customFormat="1" ht="15.75">
      <c r="A10" s="41" t="s">
        <v>188</v>
      </c>
      <c r="BE10" s="73" t="s">
        <v>40</v>
      </c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</row>
    <row r="11" spans="57:108" ht="15">
      <c r="BE11" s="80" t="s">
        <v>190</v>
      </c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</row>
    <row r="12" spans="1:108" s="2" customFormat="1" ht="12">
      <c r="A12" s="95" t="s">
        <v>189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BE12" s="76" t="s">
        <v>13</v>
      </c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 t="s">
        <v>14</v>
      </c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</row>
    <row r="13" spans="1:99" ht="15">
      <c r="A13" s="11" t="s">
        <v>2</v>
      </c>
      <c r="B13" s="84"/>
      <c r="C13" s="84"/>
      <c r="D13" s="84"/>
      <c r="E13" s="84"/>
      <c r="F13" s="1" t="s">
        <v>2</v>
      </c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5">
        <v>20</v>
      </c>
      <c r="AB13" s="85"/>
      <c r="AC13" s="85"/>
      <c r="AD13" s="85"/>
      <c r="AE13" s="86" t="s">
        <v>195</v>
      </c>
      <c r="AF13" s="86"/>
      <c r="AG13" s="86"/>
      <c r="AH13" s="86"/>
      <c r="AI13" s="1" t="s">
        <v>3</v>
      </c>
      <c r="BM13" s="11" t="s">
        <v>2</v>
      </c>
      <c r="BN13" s="84" t="s">
        <v>212</v>
      </c>
      <c r="BO13" s="84"/>
      <c r="BP13" s="84"/>
      <c r="BQ13" s="84"/>
      <c r="BR13" s="1" t="s">
        <v>2</v>
      </c>
      <c r="BU13" s="84" t="s">
        <v>210</v>
      </c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5">
        <v>20</v>
      </c>
      <c r="CN13" s="85"/>
      <c r="CO13" s="85"/>
      <c r="CP13" s="85"/>
      <c r="CQ13" s="86" t="s">
        <v>195</v>
      </c>
      <c r="CR13" s="86"/>
      <c r="CS13" s="86"/>
      <c r="CT13" s="86"/>
      <c r="CU13" s="1" t="s">
        <v>3</v>
      </c>
    </row>
    <row r="14" ht="15">
      <c r="CY14" s="8"/>
    </row>
    <row r="15" spans="1:108" ht="16.5">
      <c r="A15" s="70" t="s">
        <v>129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</row>
    <row r="16" spans="36:58" s="12" customFormat="1" ht="16.5">
      <c r="AJ16" s="13"/>
      <c r="AM16" s="13"/>
      <c r="AV16" s="14"/>
      <c r="AW16" s="14"/>
      <c r="AX16" s="14"/>
      <c r="BA16" s="14" t="s">
        <v>59</v>
      </c>
      <c r="BB16" s="71" t="s">
        <v>195</v>
      </c>
      <c r="BC16" s="71"/>
      <c r="BD16" s="71"/>
      <c r="BE16" s="71"/>
      <c r="BF16" s="12" t="s">
        <v>4</v>
      </c>
    </row>
    <row r="18" spans="93:108" ht="15">
      <c r="CO18" s="94" t="s">
        <v>16</v>
      </c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</row>
    <row r="19" spans="91:108" ht="15" customHeight="1">
      <c r="CM19" s="11" t="s">
        <v>41</v>
      </c>
      <c r="CO19" s="67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9"/>
    </row>
    <row r="20" spans="36:108" ht="15" customHeight="1">
      <c r="AJ20" s="3"/>
      <c r="AK20" s="4" t="s">
        <v>2</v>
      </c>
      <c r="AL20" s="77" t="s">
        <v>212</v>
      </c>
      <c r="AM20" s="77"/>
      <c r="AN20" s="77"/>
      <c r="AO20" s="77"/>
      <c r="AP20" s="3" t="s">
        <v>2</v>
      </c>
      <c r="AQ20" s="3"/>
      <c r="AR20" s="3"/>
      <c r="AS20" s="77" t="s">
        <v>210</v>
      </c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8">
        <v>20</v>
      </c>
      <c r="BL20" s="78"/>
      <c r="BM20" s="78"/>
      <c r="BN20" s="78"/>
      <c r="BO20" s="79" t="s">
        <v>195</v>
      </c>
      <c r="BP20" s="79"/>
      <c r="BQ20" s="79"/>
      <c r="BR20" s="79"/>
      <c r="BS20" s="3" t="s">
        <v>3</v>
      </c>
      <c r="BT20" s="3"/>
      <c r="BU20" s="3"/>
      <c r="BY20" s="17"/>
      <c r="CM20" s="11" t="s">
        <v>17</v>
      </c>
      <c r="CO20" s="67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9"/>
    </row>
    <row r="21" spans="77:108" ht="15" customHeight="1">
      <c r="BY21" s="17"/>
      <c r="BZ21" s="17"/>
      <c r="CM21" s="11"/>
      <c r="CO21" s="67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9"/>
    </row>
    <row r="22" spans="77:108" ht="15" customHeight="1">
      <c r="BY22" s="17"/>
      <c r="BZ22" s="17"/>
      <c r="CM22" s="11"/>
      <c r="CO22" s="67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9"/>
    </row>
    <row r="23" spans="1:108" ht="15" customHeight="1">
      <c r="A23" s="5" t="s">
        <v>126</v>
      </c>
      <c r="AH23" s="72" t="s">
        <v>133</v>
      </c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18"/>
      <c r="BY23" s="17"/>
      <c r="CM23" s="11" t="s">
        <v>18</v>
      </c>
      <c r="CO23" s="67" t="s">
        <v>158</v>
      </c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9"/>
    </row>
    <row r="24" spans="1:108" ht="15" customHeight="1">
      <c r="A24" s="5" t="s">
        <v>132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6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18"/>
      <c r="BY24" s="17"/>
      <c r="BZ24" s="17"/>
      <c r="CM24" s="38"/>
      <c r="CO24" s="67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9"/>
    </row>
    <row r="25" spans="1:108" ht="48" customHeight="1">
      <c r="A25" s="5" t="s">
        <v>108</v>
      </c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18"/>
      <c r="BY25" s="17"/>
      <c r="BZ25" s="17"/>
      <c r="CM25" s="38"/>
      <c r="CO25" s="67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9"/>
    </row>
    <row r="26" spans="44:108" ht="21" customHeight="1"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Y26" s="17"/>
      <c r="BZ26" s="17"/>
      <c r="CM26" s="11"/>
      <c r="CO26" s="100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2"/>
    </row>
    <row r="27" spans="1:108" s="23" customFormat="1" ht="21" customHeight="1">
      <c r="A27" s="23" t="s">
        <v>60</v>
      </c>
      <c r="AH27" s="87" t="s">
        <v>134</v>
      </c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24"/>
      <c r="CM27" s="39"/>
      <c r="CO27" s="89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1"/>
    </row>
    <row r="28" spans="1:108" s="23" customFormat="1" ht="21" customHeight="1">
      <c r="A28" s="25" t="s">
        <v>20</v>
      </c>
      <c r="CM28" s="40" t="s">
        <v>19</v>
      </c>
      <c r="CO28" s="89" t="s">
        <v>115</v>
      </c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1"/>
    </row>
    <row r="29" spans="1:108" s="23" customFormat="1" ht="15">
      <c r="A29" s="25"/>
      <c r="BX29" s="25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15">
      <c r="A30" s="5" t="s">
        <v>109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6"/>
      <c r="AN30" s="6"/>
      <c r="AO30" s="6"/>
      <c r="AP30" s="6"/>
      <c r="AQ30" s="6"/>
      <c r="AR30" s="6"/>
      <c r="AS30" s="6"/>
      <c r="AT30" s="103" t="s">
        <v>135</v>
      </c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47.25" customHeight="1">
      <c r="A31" s="5" t="s">
        <v>110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6"/>
      <c r="AN31" s="6"/>
      <c r="AO31" s="6"/>
      <c r="AP31" s="6"/>
      <c r="AQ31" s="6"/>
      <c r="AR31" s="6"/>
      <c r="AS31" s="6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">
      <c r="A32" s="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9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</row>
    <row r="33" spans="1:108" ht="15">
      <c r="A33" s="5" t="s">
        <v>61</v>
      </c>
      <c r="AM33" s="18"/>
      <c r="AN33" s="18"/>
      <c r="AO33" s="18"/>
      <c r="AP33" s="18"/>
      <c r="AQ33" s="18"/>
      <c r="AR33" s="18"/>
      <c r="AS33" s="18"/>
      <c r="AT33" s="104" t="s">
        <v>159</v>
      </c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5">
      <c r="A34" s="5" t="s">
        <v>128</v>
      </c>
      <c r="AM34" s="18"/>
      <c r="AN34" s="18"/>
      <c r="AO34" s="18"/>
      <c r="AP34" s="18"/>
      <c r="AQ34" s="18"/>
      <c r="AR34" s="18"/>
      <c r="AS34" s="18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ht="15" customHeight="1">
      <c r="A35" s="5" t="s">
        <v>111</v>
      </c>
      <c r="AM35" s="18"/>
      <c r="AN35" s="18"/>
      <c r="AO35" s="18"/>
      <c r="AP35" s="18"/>
      <c r="AQ35" s="18"/>
      <c r="AR35" s="18"/>
      <c r="AS35" s="18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ht="15" customHeight="1"/>
    <row r="37" spans="1:108" s="3" customFormat="1" ht="14.25">
      <c r="A37" s="88" t="s">
        <v>130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</row>
    <row r="38" spans="1:108" s="3" customFormat="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5" customHeight="1">
      <c r="A39" s="26" t="s">
        <v>131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pans="1:108" ht="15">
      <c r="A40" s="92" t="s">
        <v>136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</row>
    <row r="41" spans="1:108" ht="15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</row>
    <row r="42" spans="1:108" ht="15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</row>
    <row r="43" spans="1:108" ht="21" customHeight="1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</row>
    <row r="44" spans="1:108" s="3" customFormat="1" ht="163.5" customHeight="1">
      <c r="A44" s="97" t="s">
        <v>183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</row>
    <row r="45" spans="1:108" s="42" customFormat="1" ht="409.5" customHeight="1">
      <c r="A45" s="96" t="s">
        <v>184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</row>
    <row r="46" spans="1:108" ht="115.5" customHeight="1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</row>
    <row r="47" spans="1:108" ht="343.5" customHeight="1">
      <c r="A47" s="97" t="s">
        <v>185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</row>
    <row r="48" spans="1:108" ht="409.5" customHeight="1">
      <c r="A48" s="82" t="s">
        <v>204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</row>
    <row r="49" spans="1:108" ht="12.75" customHeight="1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</row>
    <row r="50" spans="1:108" ht="10.5" customHeight="1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</row>
  </sheetData>
  <sheetProtection/>
  <mergeCells count="44">
    <mergeCell ref="A45:DD46"/>
    <mergeCell ref="A47:DD47"/>
    <mergeCell ref="A49:DD49"/>
    <mergeCell ref="CO21:DD21"/>
    <mergeCell ref="CO22:DD22"/>
    <mergeCell ref="CO23:DD23"/>
    <mergeCell ref="CO26:DD26"/>
    <mergeCell ref="A44:DD44"/>
    <mergeCell ref="AT30:CM31"/>
    <mergeCell ref="AT33:CM35"/>
    <mergeCell ref="A40:DD43"/>
    <mergeCell ref="AS20:BJ20"/>
    <mergeCell ref="CO18:DD18"/>
    <mergeCell ref="CO19:DD19"/>
    <mergeCell ref="A12:AY12"/>
    <mergeCell ref="B13:E13"/>
    <mergeCell ref="I13:Z13"/>
    <mergeCell ref="AA13:AD13"/>
    <mergeCell ref="AE13:AH13"/>
    <mergeCell ref="CO27:DD27"/>
    <mergeCell ref="A50:DD50"/>
    <mergeCell ref="A48:DD48"/>
    <mergeCell ref="BN13:BQ13"/>
    <mergeCell ref="BU13:CL13"/>
    <mergeCell ref="CM13:CP13"/>
    <mergeCell ref="CQ13:CT13"/>
    <mergeCell ref="AH27:BV27"/>
    <mergeCell ref="A37:DD37"/>
    <mergeCell ref="CO20:DD20"/>
    <mergeCell ref="CO28:DD28"/>
    <mergeCell ref="BE8:DD8"/>
    <mergeCell ref="BE9:DD9"/>
    <mergeCell ref="BE12:BX12"/>
    <mergeCell ref="BY12:DD12"/>
    <mergeCell ref="AL20:AO20"/>
    <mergeCell ref="BK20:BN20"/>
    <mergeCell ref="BO20:BR20"/>
    <mergeCell ref="BE11:DD11"/>
    <mergeCell ref="CO24:DD24"/>
    <mergeCell ref="CO25:DD25"/>
    <mergeCell ref="A15:DD15"/>
    <mergeCell ref="BB16:BE16"/>
    <mergeCell ref="AH23:BV25"/>
    <mergeCell ref="BE10:DD10"/>
  </mergeCells>
  <printOptions/>
  <pageMargins left="0.7874015748031497" right="0.31496062992125984" top="0.5905511811023623" bottom="0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G76"/>
  <sheetViews>
    <sheetView zoomScaleSheetLayoutView="100" zoomScalePageLayoutView="0" workbookViewId="0" topLeftCell="A25">
      <selection activeCell="B22" sqref="B22:BT22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0" customHeight="1">
      <c r="A2" s="132" t="s">
        <v>125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</row>
    <row r="3" ht="7.5" customHeight="1"/>
    <row r="4" spans="1:108" ht="15">
      <c r="A4" s="108" t="s">
        <v>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10"/>
      <c r="BU4" s="108" t="s">
        <v>5</v>
      </c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10"/>
    </row>
    <row r="5" spans="1:108" s="3" customFormat="1" ht="15" customHeight="1">
      <c r="A5" s="31"/>
      <c r="B5" s="111" t="s">
        <v>6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2"/>
      <c r="BU5" s="121">
        <f>SUM(BU7+BU13)</f>
        <v>4254182.41</v>
      </c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3"/>
    </row>
    <row r="6" spans="1:72" ht="15">
      <c r="A6" s="10"/>
      <c r="B6" s="124" t="s">
        <v>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5"/>
    </row>
    <row r="7" spans="1:137" ht="30" customHeight="1">
      <c r="A7" s="32"/>
      <c r="B7" s="106" t="s">
        <v>116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7"/>
      <c r="BU7" s="118">
        <v>580470.84</v>
      </c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20"/>
      <c r="DE7" s="105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</row>
    <row r="8" spans="1:108" ht="15">
      <c r="A8" s="10"/>
      <c r="B8" s="116" t="s">
        <v>7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7"/>
      <c r="BU8" s="118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20"/>
    </row>
    <row r="9" spans="1:132" ht="45" customHeight="1">
      <c r="A9" s="32"/>
      <c r="B9" s="106" t="s">
        <v>117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7"/>
      <c r="BU9" s="118">
        <f>BU7</f>
        <v>580470.84</v>
      </c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20"/>
      <c r="DE9" s="105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</row>
    <row r="10" spans="1:108" ht="45" customHeight="1">
      <c r="A10" s="32"/>
      <c r="B10" s="106" t="s">
        <v>118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7"/>
      <c r="BU10" s="113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5"/>
    </row>
    <row r="11" spans="1:134" ht="45" customHeight="1">
      <c r="A11" s="32"/>
      <c r="B11" s="106" t="s">
        <v>119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7"/>
      <c r="BU11" s="113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5"/>
      <c r="DE11" s="105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</row>
    <row r="12" spans="1:134" ht="30" customHeight="1">
      <c r="A12" s="32"/>
      <c r="B12" s="106" t="s">
        <v>120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7"/>
      <c r="BU12" s="113">
        <v>0</v>
      </c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5"/>
      <c r="DE12" s="105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</row>
    <row r="13" spans="1:108" ht="30" customHeight="1">
      <c r="A13" s="32"/>
      <c r="B13" s="106" t="s">
        <v>21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7"/>
      <c r="BU13" s="108">
        <f>2018076.47+1655635.1</f>
        <v>3673711.5700000003</v>
      </c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10"/>
    </row>
    <row r="14" spans="1:108" ht="15">
      <c r="A14" s="33"/>
      <c r="B14" s="116" t="s">
        <v>7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7"/>
      <c r="BU14" s="108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10"/>
    </row>
    <row r="15" spans="1:108" ht="30" customHeight="1">
      <c r="A15" s="32"/>
      <c r="B15" s="106" t="s">
        <v>26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7"/>
      <c r="BU15" s="113">
        <v>2018076.47</v>
      </c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5"/>
    </row>
    <row r="16" spans="1:108" ht="15">
      <c r="A16" s="32"/>
      <c r="B16" s="106" t="s">
        <v>27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7"/>
      <c r="BU16" s="113">
        <v>995138.08</v>
      </c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5"/>
    </row>
    <row r="17" spans="1:108" s="3" customFormat="1" ht="15" customHeight="1">
      <c r="A17" s="31"/>
      <c r="B17" s="111" t="s">
        <v>97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2"/>
      <c r="BU17" s="131">
        <v>-162832.53</v>
      </c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8"/>
    </row>
    <row r="18" spans="1:108" ht="15">
      <c r="A18" s="10"/>
      <c r="B18" s="124" t="s">
        <v>1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5"/>
      <c r="BU18" s="108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10"/>
    </row>
    <row r="19" spans="1:108" ht="47.25" customHeight="1">
      <c r="A19" s="34"/>
      <c r="B19" s="129" t="s">
        <v>121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30"/>
      <c r="BU19" s="118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20"/>
    </row>
    <row r="20" spans="1:108" ht="47.25" customHeight="1">
      <c r="A20" s="32"/>
      <c r="B20" s="106" t="s">
        <v>122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7"/>
      <c r="BU20" s="118">
        <f>SUM(BU22:DD31)</f>
        <v>427795.37</v>
      </c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20"/>
    </row>
    <row r="21" spans="1:108" ht="15" customHeight="1">
      <c r="A21" s="35"/>
      <c r="B21" s="116" t="s">
        <v>7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7"/>
      <c r="BU21" s="118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20"/>
    </row>
    <row r="22" spans="1:108" ht="15" customHeight="1">
      <c r="A22" s="32"/>
      <c r="B22" s="106" t="s">
        <v>8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7"/>
      <c r="BU22" s="108">
        <v>6784.35</v>
      </c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10"/>
    </row>
    <row r="23" spans="1:108" ht="15" customHeight="1">
      <c r="A23" s="32"/>
      <c r="B23" s="106" t="s">
        <v>9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7"/>
      <c r="BU23" s="108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10"/>
    </row>
    <row r="24" spans="1:108" ht="15" customHeight="1">
      <c r="A24" s="32"/>
      <c r="B24" s="106" t="s">
        <v>106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7"/>
      <c r="BU24" s="108">
        <v>12434.18</v>
      </c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10"/>
    </row>
    <row r="25" spans="1:108" ht="15" customHeight="1">
      <c r="A25" s="32"/>
      <c r="B25" s="106" t="s">
        <v>10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7"/>
      <c r="BU25" s="108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10"/>
    </row>
    <row r="26" spans="1:108" ht="15" customHeight="1">
      <c r="A26" s="32"/>
      <c r="B26" s="106" t="s">
        <v>11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7"/>
      <c r="BU26" s="108">
        <v>408576.84</v>
      </c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10"/>
    </row>
    <row r="27" spans="1:108" ht="15" customHeight="1">
      <c r="A27" s="32"/>
      <c r="B27" s="106" t="s">
        <v>12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7"/>
      <c r="BU27" s="108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10"/>
    </row>
    <row r="28" spans="1:108" ht="30" customHeight="1">
      <c r="A28" s="32"/>
      <c r="B28" s="106" t="s">
        <v>63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7"/>
      <c r="BU28" s="108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10"/>
    </row>
    <row r="29" spans="1:108" ht="30" customHeight="1">
      <c r="A29" s="32"/>
      <c r="B29" s="106" t="s">
        <v>100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7"/>
      <c r="BU29" s="108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10"/>
    </row>
    <row r="30" spans="1:108" ht="15" customHeight="1">
      <c r="A30" s="32"/>
      <c r="B30" s="106" t="s">
        <v>64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7"/>
      <c r="BU30" s="108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10"/>
    </row>
    <row r="31" spans="1:108" ht="15" customHeight="1">
      <c r="A31" s="32"/>
      <c r="B31" s="106" t="s">
        <v>65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7"/>
      <c r="BU31" s="108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10"/>
    </row>
    <row r="32" spans="1:108" ht="45" customHeight="1">
      <c r="A32" s="32"/>
      <c r="B32" s="106" t="s">
        <v>66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7"/>
      <c r="BU32" s="118">
        <f>SUM(BU34:DD43)</f>
        <v>39.44</v>
      </c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20"/>
    </row>
    <row r="33" spans="1:108" ht="13.5" customHeight="1">
      <c r="A33" s="35"/>
      <c r="B33" s="116" t="s">
        <v>7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7"/>
      <c r="BU33" s="108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10"/>
    </row>
    <row r="34" spans="1:108" ht="15" customHeight="1">
      <c r="A34" s="32"/>
      <c r="B34" s="106" t="s">
        <v>67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7"/>
      <c r="BU34" s="108">
        <v>39.44</v>
      </c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10"/>
    </row>
    <row r="35" spans="1:108" ht="15" customHeight="1">
      <c r="A35" s="32"/>
      <c r="B35" s="106" t="s">
        <v>68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7"/>
      <c r="BU35" s="108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10"/>
    </row>
    <row r="36" spans="1:108" ht="15" customHeight="1">
      <c r="A36" s="32"/>
      <c r="B36" s="106" t="s">
        <v>62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7"/>
      <c r="BU36" s="108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10"/>
    </row>
    <row r="37" spans="1:108" ht="15" customHeight="1">
      <c r="A37" s="32"/>
      <c r="B37" s="106" t="s">
        <v>69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7"/>
      <c r="BU37" s="108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10"/>
    </row>
    <row r="38" spans="1:108" ht="15" customHeight="1">
      <c r="A38" s="32"/>
      <c r="B38" s="106" t="s">
        <v>70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7"/>
      <c r="BU38" s="108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10"/>
    </row>
    <row r="39" spans="1:108" ht="15" customHeight="1">
      <c r="A39" s="32"/>
      <c r="B39" s="106" t="s">
        <v>71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7"/>
      <c r="BU39" s="108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10"/>
    </row>
    <row r="40" spans="1:108" ht="30" customHeight="1">
      <c r="A40" s="32"/>
      <c r="B40" s="106" t="s">
        <v>72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7"/>
      <c r="BU40" s="108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10"/>
    </row>
    <row r="41" spans="1:108" ht="30" customHeight="1">
      <c r="A41" s="32"/>
      <c r="B41" s="106" t="s">
        <v>99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7"/>
      <c r="BU41" s="108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10"/>
    </row>
    <row r="42" spans="1:108" ht="15" customHeight="1">
      <c r="A42" s="32"/>
      <c r="B42" s="106" t="s">
        <v>73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7"/>
      <c r="BU42" s="108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10"/>
    </row>
    <row r="43" spans="1:108" ht="15" customHeight="1">
      <c r="A43" s="32"/>
      <c r="B43" s="106" t="s">
        <v>74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7"/>
      <c r="BU43" s="108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10"/>
    </row>
    <row r="44" spans="1:108" s="3" customFormat="1" ht="15" customHeight="1">
      <c r="A44" s="31"/>
      <c r="B44" s="111" t="s">
        <v>98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2"/>
      <c r="BU44" s="126">
        <f>SUM(BU46+BU47+BU62)</f>
        <v>-7422.41</v>
      </c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8"/>
    </row>
    <row r="45" spans="1:108" ht="15" customHeight="1">
      <c r="A45" s="36"/>
      <c r="B45" s="124" t="s">
        <v>1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5"/>
      <c r="BU45" s="108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10"/>
    </row>
    <row r="46" spans="1:108" ht="15" customHeight="1">
      <c r="A46" s="32"/>
      <c r="B46" s="106" t="s">
        <v>75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7"/>
      <c r="BU46" s="113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5"/>
    </row>
    <row r="47" spans="1:108" ht="48" customHeight="1">
      <c r="A47" s="32"/>
      <c r="B47" s="106" t="s">
        <v>123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7"/>
      <c r="BU47" s="108">
        <f>SUM(BU48:DD58)</f>
        <v>-7422.41</v>
      </c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10"/>
    </row>
    <row r="48" spans="1:108" ht="15" customHeight="1">
      <c r="A48" s="35"/>
      <c r="B48" s="116" t="s">
        <v>7</v>
      </c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7"/>
      <c r="BU48" s="118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20"/>
    </row>
    <row r="49" spans="1:108" ht="15" customHeight="1">
      <c r="A49" s="32"/>
      <c r="B49" s="106" t="s">
        <v>82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7"/>
      <c r="BU49" s="108">
        <v>-7422.41</v>
      </c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10"/>
    </row>
    <row r="50" spans="1:108" ht="15" customHeight="1">
      <c r="A50" s="32"/>
      <c r="B50" s="106" t="s">
        <v>42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7"/>
      <c r="BU50" s="108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10"/>
    </row>
    <row r="51" spans="1:108" ht="15" customHeight="1">
      <c r="A51" s="32"/>
      <c r="B51" s="106" t="s">
        <v>43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7"/>
      <c r="BU51" s="108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10"/>
    </row>
    <row r="52" spans="1:108" ht="15" customHeight="1">
      <c r="A52" s="32"/>
      <c r="B52" s="106" t="s">
        <v>44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7"/>
      <c r="BU52" s="108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10"/>
    </row>
    <row r="53" spans="1:108" ht="15" customHeight="1">
      <c r="A53" s="32"/>
      <c r="B53" s="106" t="s">
        <v>45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7"/>
      <c r="BU53" s="108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10"/>
    </row>
    <row r="54" spans="1:108" ht="15" customHeight="1">
      <c r="A54" s="32"/>
      <c r="B54" s="106" t="s">
        <v>46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7"/>
      <c r="BU54" s="108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10"/>
    </row>
    <row r="55" spans="1:108" ht="15" customHeight="1">
      <c r="A55" s="32"/>
      <c r="B55" s="106" t="s">
        <v>47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7"/>
      <c r="BU55" s="108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10"/>
    </row>
    <row r="56" spans="1:108" ht="15" customHeight="1">
      <c r="A56" s="32"/>
      <c r="B56" s="106" t="s">
        <v>76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7"/>
      <c r="BU56" s="108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10"/>
    </row>
    <row r="57" spans="1:108" ht="15" customHeight="1">
      <c r="A57" s="32"/>
      <c r="B57" s="106" t="s">
        <v>101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7"/>
      <c r="BU57" s="108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10"/>
    </row>
    <row r="58" spans="1:108" ht="15" customHeight="1">
      <c r="A58" s="32"/>
      <c r="B58" s="106" t="s">
        <v>77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7"/>
      <c r="BU58" s="108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10"/>
    </row>
    <row r="59" spans="1:108" ht="15" customHeight="1">
      <c r="A59" s="32"/>
      <c r="B59" s="106" t="s">
        <v>78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7"/>
      <c r="BU59" s="108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10"/>
    </row>
    <row r="60" spans="1:108" ht="15" customHeight="1">
      <c r="A60" s="32"/>
      <c r="B60" s="106" t="s">
        <v>79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7"/>
      <c r="BU60" s="108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10"/>
    </row>
    <row r="61" spans="1:108" ht="15" customHeight="1">
      <c r="A61" s="32"/>
      <c r="B61" s="106" t="s">
        <v>80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7"/>
      <c r="BU61" s="108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10"/>
    </row>
    <row r="62" spans="1:108" ht="45" customHeight="1">
      <c r="A62" s="32"/>
      <c r="B62" s="106" t="s">
        <v>81</v>
      </c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7"/>
      <c r="BU62" s="113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4"/>
      <c r="CL62" s="114"/>
      <c r="CM62" s="114"/>
      <c r="CN62" s="114"/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4"/>
      <c r="DA62" s="114"/>
      <c r="DB62" s="114"/>
      <c r="DC62" s="114"/>
      <c r="DD62" s="115"/>
    </row>
    <row r="63" spans="1:108" ht="15" customHeight="1">
      <c r="A63" s="37"/>
      <c r="B63" s="116" t="s">
        <v>7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7"/>
      <c r="BU63" s="108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10"/>
    </row>
    <row r="64" spans="1:108" ht="15" customHeight="1">
      <c r="A64" s="32"/>
      <c r="B64" s="106" t="s">
        <v>83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7"/>
      <c r="BU64" s="108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10"/>
    </row>
    <row r="65" spans="1:108" ht="15" customHeight="1">
      <c r="A65" s="32"/>
      <c r="B65" s="106" t="s">
        <v>48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7"/>
      <c r="BU65" s="108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10"/>
    </row>
    <row r="66" spans="1:108" ht="15" customHeight="1">
      <c r="A66" s="32"/>
      <c r="B66" s="106" t="s">
        <v>49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7"/>
      <c r="BU66" s="108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10"/>
    </row>
    <row r="67" spans="1:108" ht="15" customHeight="1">
      <c r="A67" s="32"/>
      <c r="B67" s="106" t="s">
        <v>50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7"/>
      <c r="BU67" s="108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10"/>
    </row>
    <row r="68" spans="1:108" ht="15" customHeight="1">
      <c r="A68" s="32"/>
      <c r="B68" s="106" t="s">
        <v>51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7"/>
      <c r="BU68" s="108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10"/>
    </row>
    <row r="69" spans="1:108" ht="15" customHeight="1">
      <c r="A69" s="32"/>
      <c r="B69" s="106" t="s">
        <v>52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7"/>
      <c r="BU69" s="108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10"/>
    </row>
    <row r="70" spans="1:108" ht="15" customHeight="1">
      <c r="A70" s="32"/>
      <c r="B70" s="106" t="s">
        <v>53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7"/>
      <c r="BU70" s="108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10"/>
    </row>
    <row r="71" spans="1:108" ht="15" customHeight="1">
      <c r="A71" s="32"/>
      <c r="B71" s="106" t="s">
        <v>84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7"/>
      <c r="BU71" s="108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10"/>
    </row>
    <row r="72" spans="1:108" ht="15" customHeight="1">
      <c r="A72" s="32"/>
      <c r="B72" s="106" t="s">
        <v>102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7"/>
      <c r="BU72" s="108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10"/>
    </row>
    <row r="73" spans="1:108" ht="15" customHeight="1">
      <c r="A73" s="32"/>
      <c r="B73" s="106" t="s">
        <v>85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7"/>
      <c r="BU73" s="108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10"/>
    </row>
    <row r="74" spans="1:108" ht="15" customHeight="1">
      <c r="A74" s="32"/>
      <c r="B74" s="106" t="s">
        <v>86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7"/>
      <c r="BU74" s="108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10"/>
    </row>
    <row r="75" spans="1:108" ht="15" customHeight="1">
      <c r="A75" s="32"/>
      <c r="B75" s="106" t="s">
        <v>87</v>
      </c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7"/>
      <c r="BU75" s="108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10"/>
    </row>
    <row r="76" spans="1:108" ht="15" customHeight="1">
      <c r="A76" s="32"/>
      <c r="B76" s="106" t="s">
        <v>88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7"/>
      <c r="BU76" s="113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4"/>
      <c r="DB76" s="114"/>
      <c r="DC76" s="114"/>
      <c r="DD76" s="115"/>
    </row>
  </sheetData>
  <sheetProtection/>
  <mergeCells count="150">
    <mergeCell ref="B5:BT5"/>
    <mergeCell ref="A4:BT4"/>
    <mergeCell ref="BU9:DD9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U28:DD28"/>
    <mergeCell ref="BU25:DD25"/>
    <mergeCell ref="B27:BT27"/>
    <mergeCell ref="BU27:DD27"/>
    <mergeCell ref="B26:BT26"/>
    <mergeCell ref="BU26:DD26"/>
    <mergeCell ref="B25:BT25"/>
    <mergeCell ref="B28:BT28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43:BT43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53:BT53"/>
    <mergeCell ref="BU53:DD53"/>
    <mergeCell ref="BU5:DD5"/>
    <mergeCell ref="BU7:DD7"/>
    <mergeCell ref="BU8:DD8"/>
    <mergeCell ref="B49:BT49"/>
    <mergeCell ref="BU49:DD49"/>
    <mergeCell ref="B46:BT46"/>
    <mergeCell ref="BU46:DD46"/>
    <mergeCell ref="B48:BT48"/>
    <mergeCell ref="B50:BT50"/>
    <mergeCell ref="BU50:DD50"/>
    <mergeCell ref="B51:BT51"/>
    <mergeCell ref="BU51:DD51"/>
    <mergeCell ref="B52:BT52"/>
    <mergeCell ref="BU52:DD52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9:BT59"/>
    <mergeCell ref="BU59:DD59"/>
    <mergeCell ref="B60:BT60"/>
    <mergeCell ref="BU60:DD60"/>
    <mergeCell ref="B61:BT61"/>
    <mergeCell ref="BU61:DD61"/>
    <mergeCell ref="BU64:DD64"/>
    <mergeCell ref="BU62:DD62"/>
    <mergeCell ref="BU63:DD63"/>
    <mergeCell ref="B63:BT63"/>
    <mergeCell ref="B66:BT66"/>
    <mergeCell ref="BU66:DD66"/>
    <mergeCell ref="B65:BT65"/>
    <mergeCell ref="BU65:DD65"/>
    <mergeCell ref="B62:BT62"/>
    <mergeCell ref="B64:BT64"/>
    <mergeCell ref="B67:BT67"/>
    <mergeCell ref="BU67:DD67"/>
    <mergeCell ref="B69:BT69"/>
    <mergeCell ref="BU69:DD69"/>
    <mergeCell ref="B68:BT68"/>
    <mergeCell ref="BU68:DD68"/>
    <mergeCell ref="B71:BT71"/>
    <mergeCell ref="BU71:DD71"/>
    <mergeCell ref="B73:BT73"/>
    <mergeCell ref="BU73:DD73"/>
    <mergeCell ref="B70:BT70"/>
    <mergeCell ref="BU70:DD70"/>
    <mergeCell ref="B74:BT74"/>
    <mergeCell ref="BU74:DD74"/>
    <mergeCell ref="B72:BT72"/>
    <mergeCell ref="BU72:DD72"/>
    <mergeCell ref="B75:BT75"/>
    <mergeCell ref="BU75:DD75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31:BT31"/>
    <mergeCell ref="DE7:EG7"/>
    <mergeCell ref="DE9:EB9"/>
    <mergeCell ref="DE12:ED12"/>
    <mergeCell ref="DE11:ED11"/>
    <mergeCell ref="B22:BT22"/>
    <mergeCell ref="BU22:DD22"/>
    <mergeCell ref="B17:BT17"/>
    <mergeCell ref="B12:BT12"/>
    <mergeCell ref="BU12:DD12"/>
    <mergeCell ref="B15:BT1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A94"/>
  <sheetViews>
    <sheetView zoomScaleSheetLayoutView="100" workbookViewId="0" topLeftCell="A1">
      <selection activeCell="B62" sqref="B62:AQ62"/>
    </sheetView>
  </sheetViews>
  <sheetFormatPr defaultColWidth="0.875" defaultRowHeight="12.75"/>
  <cols>
    <col min="1" max="58" width="0.875" style="47" customWidth="1"/>
    <col min="59" max="59" width="6.75390625" style="49" customWidth="1"/>
    <col min="60" max="90" width="0.875" style="49" customWidth="1"/>
    <col min="91" max="107" width="0.875" style="47" customWidth="1"/>
    <col min="108" max="108" width="4.00390625" style="47" customWidth="1"/>
    <col min="109" max="16384" width="0.875" style="47" customWidth="1"/>
  </cols>
  <sheetData>
    <row r="1" spans="2:123" s="43" customFormat="1" ht="15">
      <c r="B1" s="222">
        <v>1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</row>
    <row r="2" spans="2:29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1:124" ht="14.25" customHeight="1">
      <c r="A3" s="223" t="s">
        <v>0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5"/>
      <c r="AS3" s="223" t="s">
        <v>160</v>
      </c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5"/>
      <c r="BH3" s="223" t="s">
        <v>161</v>
      </c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5"/>
      <c r="BX3" s="223" t="s">
        <v>89</v>
      </c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5"/>
      <c r="CN3" s="229" t="s">
        <v>90</v>
      </c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</row>
    <row r="4" spans="1:124" ht="164.25" customHeight="1">
      <c r="A4" s="226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8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8"/>
      <c r="BH4" s="226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8"/>
      <c r="BX4" s="226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8"/>
      <c r="CN4" s="219" t="s">
        <v>162</v>
      </c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1"/>
      <c r="DE4" s="219" t="s">
        <v>163</v>
      </c>
      <c r="DF4" s="220"/>
      <c r="DG4" s="220"/>
      <c r="DH4" s="220"/>
      <c r="DI4" s="220"/>
      <c r="DJ4" s="220"/>
      <c r="DK4" s="220"/>
      <c r="DL4" s="220"/>
      <c r="DM4" s="220"/>
      <c r="DN4" s="220"/>
      <c r="DO4" s="220"/>
      <c r="DP4" s="220"/>
      <c r="DQ4" s="220"/>
      <c r="DR4" s="220"/>
      <c r="DS4" s="220"/>
      <c r="DT4" s="221"/>
    </row>
    <row r="5" spans="1:124" ht="28.5" customHeight="1">
      <c r="A5" s="50"/>
      <c r="B5" s="133" t="s">
        <v>164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5"/>
      <c r="AR5" s="51"/>
      <c r="AS5" s="136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8"/>
      <c r="BH5" s="139">
        <v>0</v>
      </c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1"/>
      <c r="BX5" s="142">
        <f>SUM(BX7:CM9)</f>
        <v>404470.74</v>
      </c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4"/>
      <c r="CN5" s="142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4"/>
      <c r="DE5" s="142">
        <f>DE9+DE7</f>
        <v>404470.74</v>
      </c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1"/>
    </row>
    <row r="6" spans="1:124" ht="16.5" customHeight="1">
      <c r="A6" s="50"/>
      <c r="B6" s="133" t="s">
        <v>7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5"/>
      <c r="AR6" s="51"/>
      <c r="AS6" s="136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8"/>
      <c r="BH6" s="139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1"/>
      <c r="BX6" s="142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4"/>
      <c r="CN6" s="142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4"/>
      <c r="DE6" s="169"/>
      <c r="DF6" s="170"/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0"/>
      <c r="DR6" s="170"/>
      <c r="DS6" s="170"/>
      <c r="DT6" s="171"/>
    </row>
    <row r="7" spans="1:124" ht="31.5" customHeight="1">
      <c r="A7" s="50"/>
      <c r="B7" s="133" t="s">
        <v>127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5"/>
      <c r="AR7" s="51"/>
      <c r="AS7" s="136" t="s">
        <v>137</v>
      </c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8"/>
      <c r="BH7" s="139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1"/>
      <c r="BX7" s="142">
        <f>DE7</f>
        <v>12972</v>
      </c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4"/>
      <c r="CN7" s="142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4"/>
      <c r="DE7" s="142">
        <v>12972</v>
      </c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4"/>
    </row>
    <row r="8" spans="1:124" ht="14.25" customHeight="1">
      <c r="A8" s="50"/>
      <c r="B8" s="133" t="s">
        <v>165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5"/>
      <c r="AR8" s="51"/>
      <c r="AS8" s="136" t="s">
        <v>166</v>
      </c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8"/>
      <c r="BH8" s="139" t="s">
        <v>167</v>
      </c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1"/>
      <c r="BX8" s="142">
        <v>8296.61</v>
      </c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4"/>
      <c r="CN8" s="142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4"/>
      <c r="DE8" s="169">
        <v>8296.61</v>
      </c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0"/>
      <c r="DS8" s="170"/>
      <c r="DT8" s="171"/>
    </row>
    <row r="9" spans="1:124" ht="31.5" customHeight="1">
      <c r="A9" s="50"/>
      <c r="B9" s="133" t="s">
        <v>168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5"/>
      <c r="AR9" s="51"/>
      <c r="AS9" s="136" t="s">
        <v>169</v>
      </c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8"/>
      <c r="BH9" s="139" t="s">
        <v>167</v>
      </c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1"/>
      <c r="BX9" s="142">
        <f>391498.74-8296.61</f>
        <v>383202.13</v>
      </c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4"/>
      <c r="CN9" s="142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4"/>
      <c r="DE9" s="169">
        <v>391498.74</v>
      </c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1"/>
    </row>
    <row r="10" spans="1:124" ht="13.5" customHeight="1">
      <c r="A10" s="50"/>
      <c r="B10" s="205" t="s">
        <v>22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7"/>
      <c r="AR10" s="52"/>
      <c r="AS10" s="136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8"/>
      <c r="BH10" s="211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3"/>
      <c r="BX10" s="194">
        <f>DE10+CN10</f>
        <v>18477570.16</v>
      </c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6"/>
      <c r="CN10" s="194">
        <f>SUM(CN13+CN14+CN24+CN16+CN17+CN28+CN20)</f>
        <v>1169006.39</v>
      </c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6"/>
      <c r="DE10" s="194">
        <f>DE12+DE13+DE14+DE15+DE16+DE21+DE28+DE17+DE18+DE19</f>
        <v>17308563.77</v>
      </c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  <c r="DT10" s="201"/>
    </row>
    <row r="11" spans="1:124" ht="13.5" customHeight="1">
      <c r="A11" s="50"/>
      <c r="B11" s="188" t="s">
        <v>7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90"/>
      <c r="AR11" s="51"/>
      <c r="AS11" s="136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8"/>
      <c r="BH11" s="139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1"/>
      <c r="BX11" s="142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4"/>
      <c r="CN11" s="142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4"/>
      <c r="DE11" s="169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1"/>
    </row>
    <row r="12" spans="1:124" ht="90" customHeight="1">
      <c r="A12" s="148" t="s">
        <v>199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50"/>
      <c r="AS12" s="136" t="s">
        <v>137</v>
      </c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8"/>
      <c r="BH12" s="139" t="s">
        <v>193</v>
      </c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1"/>
      <c r="BX12" s="142">
        <f aca="true" t="shared" si="0" ref="BX12:BX18">DE12</f>
        <v>14878063.77</v>
      </c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4"/>
      <c r="CN12" s="142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4"/>
      <c r="DE12" s="142">
        <f>13934100+943963.77</f>
        <v>14878063.77</v>
      </c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4"/>
    </row>
    <row r="13" spans="1:124" ht="101.25" customHeight="1">
      <c r="A13" s="148" t="s">
        <v>200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50"/>
      <c r="AS13" s="136" t="s">
        <v>137</v>
      </c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8"/>
      <c r="BH13" s="139" t="s">
        <v>194</v>
      </c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1"/>
      <c r="BX13" s="142">
        <f t="shared" si="0"/>
        <v>747000</v>
      </c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4"/>
      <c r="CN13" s="142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4"/>
      <c r="DE13" s="142">
        <v>747000</v>
      </c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4"/>
    </row>
    <row r="14" spans="1:124" ht="114" customHeight="1">
      <c r="A14" s="148" t="s">
        <v>201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50"/>
      <c r="AS14" s="145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7"/>
      <c r="BH14" s="139" t="s">
        <v>196</v>
      </c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1"/>
      <c r="BX14" s="142">
        <f t="shared" si="0"/>
        <v>30000</v>
      </c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4"/>
      <c r="CN14" s="142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4"/>
      <c r="DE14" s="142">
        <f>22000+8000</f>
        <v>30000</v>
      </c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4"/>
    </row>
    <row r="15" spans="1:124" ht="81.75" customHeight="1">
      <c r="A15" s="148" t="s">
        <v>202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50"/>
      <c r="AS15" s="145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7"/>
      <c r="BH15" s="139" t="s">
        <v>197</v>
      </c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1"/>
      <c r="BX15" s="142">
        <f t="shared" si="0"/>
        <v>3500</v>
      </c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4"/>
      <c r="CN15" s="142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4"/>
      <c r="DE15" s="142">
        <v>3500</v>
      </c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4"/>
    </row>
    <row r="16" spans="1:124" ht="113.25" customHeight="1">
      <c r="A16" s="148" t="s">
        <v>203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50"/>
      <c r="AS16" s="145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7"/>
      <c r="BH16" s="139" t="s">
        <v>198</v>
      </c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1"/>
      <c r="BX16" s="142">
        <f t="shared" si="0"/>
        <v>20000</v>
      </c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4"/>
      <c r="CN16" s="142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4"/>
      <c r="DE16" s="142">
        <v>20000</v>
      </c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4"/>
    </row>
    <row r="17" spans="1:124" ht="40.5" customHeight="1">
      <c r="A17" s="148" t="s">
        <v>205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50"/>
      <c r="AS17" s="145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7"/>
      <c r="BH17" s="139" t="s">
        <v>207</v>
      </c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1"/>
      <c r="BX17" s="142">
        <f>CN17</f>
        <v>1169006.39</v>
      </c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4"/>
      <c r="CN17" s="142">
        <v>1169006.39</v>
      </c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4"/>
      <c r="DE17" s="142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4"/>
    </row>
    <row r="18" spans="1:124" ht="80.25" customHeight="1">
      <c r="A18" s="148" t="s">
        <v>206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50"/>
      <c r="AS18" s="145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7"/>
      <c r="BH18" s="139" t="s">
        <v>208</v>
      </c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1"/>
      <c r="BX18" s="142">
        <f t="shared" si="0"/>
        <v>350000</v>
      </c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4"/>
      <c r="CN18" s="142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4"/>
      <c r="DE18" s="142">
        <v>350000</v>
      </c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4"/>
    </row>
    <row r="19" spans="1:124" ht="21.75" customHeight="1">
      <c r="A19" s="148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66"/>
      <c r="AS19" s="145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7"/>
      <c r="BH19" s="139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1"/>
      <c r="BX19" s="142">
        <f>DE19</f>
        <v>0</v>
      </c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4"/>
      <c r="CN19" s="142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4"/>
      <c r="DE19" s="142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4"/>
    </row>
    <row r="20" spans="1:124" ht="13.5" customHeight="1">
      <c r="A20" s="64"/>
      <c r="B20" s="188" t="s">
        <v>112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90"/>
      <c r="AR20" s="65"/>
      <c r="AS20" s="145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7"/>
      <c r="BH20" s="139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1"/>
      <c r="BX20" s="142">
        <f>CN20</f>
        <v>0</v>
      </c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4"/>
      <c r="CN20" s="142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4"/>
      <c r="DE20" s="169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0"/>
      <c r="DS20" s="170"/>
      <c r="DT20" s="171"/>
    </row>
    <row r="21" spans="1:124" ht="28.5" customHeight="1">
      <c r="A21" s="64"/>
      <c r="B21" s="133" t="s">
        <v>170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5"/>
      <c r="AR21" s="65"/>
      <c r="AS21" s="136" t="s">
        <v>166</v>
      </c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8"/>
      <c r="BH21" s="139" t="s">
        <v>167</v>
      </c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1"/>
      <c r="BX21" s="142">
        <f>DE21</f>
        <v>600000</v>
      </c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4"/>
      <c r="CN21" s="142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4"/>
      <c r="DE21" s="142">
        <v>600000</v>
      </c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4"/>
    </row>
    <row r="22" spans="1:124" ht="13.5" customHeight="1">
      <c r="A22" s="64"/>
      <c r="B22" s="215" t="s">
        <v>7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65"/>
      <c r="AS22" s="136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8"/>
      <c r="BH22" s="139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1"/>
      <c r="BX22" s="142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4"/>
      <c r="CN22" s="142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4"/>
      <c r="DE22" s="142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4"/>
    </row>
    <row r="23" spans="1:124" ht="13.5" customHeight="1">
      <c r="A23" s="64"/>
      <c r="B23" s="214" t="s">
        <v>171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65"/>
      <c r="AS23" s="136" t="s">
        <v>166</v>
      </c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8"/>
      <c r="BH23" s="139" t="s">
        <v>167</v>
      </c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1"/>
      <c r="BX23" s="142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4"/>
      <c r="CN23" s="142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4"/>
      <c r="DE23" s="142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4"/>
    </row>
    <row r="24" spans="1:124" ht="30.75" customHeight="1">
      <c r="A24" s="64"/>
      <c r="B24" s="216" t="s">
        <v>172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8"/>
      <c r="AR24" s="65"/>
      <c r="AS24" s="136" t="s">
        <v>166</v>
      </c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8"/>
      <c r="BH24" s="139" t="s">
        <v>167</v>
      </c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1"/>
      <c r="BX24" s="142">
        <f>DE24</f>
        <v>600000</v>
      </c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4"/>
      <c r="CN24" s="142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4"/>
      <c r="DE24" s="142">
        <v>600000</v>
      </c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4"/>
    </row>
    <row r="25" spans="1:124" ht="13.5" customHeight="1">
      <c r="A25" s="50"/>
      <c r="B25" s="188" t="s">
        <v>7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90"/>
      <c r="AR25" s="51"/>
      <c r="AS25" s="136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8"/>
      <c r="BH25" s="139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1"/>
      <c r="BX25" s="142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4"/>
      <c r="CN25" s="142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4"/>
      <c r="DE25" s="169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1"/>
    </row>
    <row r="26" spans="1:124" ht="20.25" customHeight="1">
      <c r="A26" s="50"/>
      <c r="B26" s="214" t="s">
        <v>165</v>
      </c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51"/>
      <c r="AS26" s="136" t="s">
        <v>166</v>
      </c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8"/>
      <c r="BH26" s="139" t="s">
        <v>167</v>
      </c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1"/>
      <c r="BX26" s="142">
        <f>DE26</f>
        <v>600000</v>
      </c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4"/>
      <c r="CN26" s="142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4"/>
      <c r="DE26" s="142">
        <v>600000</v>
      </c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4"/>
    </row>
    <row r="27" spans="1:124" ht="13.5" customHeight="1">
      <c r="A27" s="50"/>
      <c r="B27" s="214" t="s">
        <v>173</v>
      </c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51"/>
      <c r="AS27" s="136" t="s">
        <v>166</v>
      </c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8"/>
      <c r="BH27" s="139" t="s">
        <v>167</v>
      </c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1"/>
      <c r="BX27" s="142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4"/>
      <c r="CN27" s="142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4"/>
      <c r="DE27" s="169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1"/>
    </row>
    <row r="28" spans="1:124" ht="28.5" customHeight="1">
      <c r="A28" s="50"/>
      <c r="B28" s="133" t="s">
        <v>91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5"/>
      <c r="AR28" s="51"/>
      <c r="AS28" s="136" t="s">
        <v>169</v>
      </c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8"/>
      <c r="BH28" s="139" t="s">
        <v>167</v>
      </c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1"/>
      <c r="BX28" s="142">
        <f>DE30</f>
        <v>680000</v>
      </c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4"/>
      <c r="CN28" s="142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4"/>
      <c r="DE28" s="142">
        <v>680000</v>
      </c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4"/>
    </row>
    <row r="29" spans="1:124" ht="13.5" customHeight="1">
      <c r="A29" s="50"/>
      <c r="B29" s="215" t="s">
        <v>7</v>
      </c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51"/>
      <c r="AS29" s="136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8"/>
      <c r="BH29" s="139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1"/>
      <c r="BX29" s="142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4"/>
      <c r="CN29" s="142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4"/>
      <c r="DE29" s="142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4"/>
    </row>
    <row r="30" spans="1:124" ht="13.5" customHeight="1">
      <c r="A30" s="50"/>
      <c r="B30" s="214" t="s">
        <v>124</v>
      </c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51"/>
      <c r="AS30" s="136" t="s">
        <v>169</v>
      </c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8"/>
      <c r="BH30" s="139" t="s">
        <v>167</v>
      </c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1"/>
      <c r="BX30" s="142">
        <f>DE30</f>
        <v>680000</v>
      </c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4"/>
      <c r="CN30" s="142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4"/>
      <c r="DE30" s="142">
        <v>680000</v>
      </c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3"/>
      <c r="DT30" s="144"/>
    </row>
    <row r="31" spans="1:124" ht="12" customHeight="1">
      <c r="A31" s="50"/>
      <c r="B31" s="133" t="s">
        <v>92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5"/>
      <c r="AR31" s="51"/>
      <c r="AS31" s="136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8"/>
      <c r="BH31" s="139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1"/>
      <c r="BX31" s="142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4"/>
      <c r="CN31" s="142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4"/>
      <c r="DE31" s="169"/>
      <c r="DF31" s="170"/>
      <c r="DG31" s="170"/>
      <c r="DH31" s="170"/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71"/>
    </row>
    <row r="32" spans="1:124" s="54" customFormat="1" ht="13.5" customHeight="1">
      <c r="A32" s="53"/>
      <c r="B32" s="205" t="s">
        <v>23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7"/>
      <c r="AR32" s="52"/>
      <c r="AS32" s="208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10"/>
      <c r="BH32" s="211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3"/>
      <c r="BX32" s="194">
        <f>DE32+CN32</f>
        <v>18882040.9</v>
      </c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195"/>
      <c r="CM32" s="196"/>
      <c r="CN32" s="194">
        <f>SUM(CN34+CN41+CN67+CN64+CN65+CN66)</f>
        <v>1169006.39</v>
      </c>
      <c r="CO32" s="195"/>
      <c r="CP32" s="195"/>
      <c r="CQ32" s="195"/>
      <c r="CR32" s="195"/>
      <c r="CS32" s="195"/>
      <c r="CT32" s="195"/>
      <c r="CU32" s="195"/>
      <c r="CV32" s="195"/>
      <c r="CW32" s="195"/>
      <c r="CX32" s="195"/>
      <c r="CY32" s="195"/>
      <c r="CZ32" s="195"/>
      <c r="DA32" s="195"/>
      <c r="DB32" s="195"/>
      <c r="DC32" s="195"/>
      <c r="DD32" s="196"/>
      <c r="DE32" s="194">
        <f>DE34+DE41+DE64+DE65+DE66+DE67</f>
        <v>17713034.509999998</v>
      </c>
      <c r="DF32" s="200"/>
      <c r="DG32" s="200"/>
      <c r="DH32" s="200"/>
      <c r="DI32" s="200"/>
      <c r="DJ32" s="200"/>
      <c r="DK32" s="200"/>
      <c r="DL32" s="200"/>
      <c r="DM32" s="200"/>
      <c r="DN32" s="200"/>
      <c r="DO32" s="200"/>
      <c r="DP32" s="200"/>
      <c r="DQ32" s="200"/>
      <c r="DR32" s="200"/>
      <c r="DS32" s="200"/>
      <c r="DT32" s="201"/>
    </row>
    <row r="33" spans="1:124" ht="13.5" customHeight="1">
      <c r="A33" s="50"/>
      <c r="B33" s="155" t="s">
        <v>7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7"/>
      <c r="AR33" s="51"/>
      <c r="AS33" s="145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7"/>
      <c r="BH33" s="139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1"/>
      <c r="BX33" s="142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4"/>
      <c r="CN33" s="142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4"/>
      <c r="DE33" s="169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  <c r="DQ33" s="170"/>
      <c r="DR33" s="170"/>
      <c r="DS33" s="170"/>
      <c r="DT33" s="171"/>
    </row>
    <row r="34" spans="1:124" ht="28.5" customHeight="1">
      <c r="A34" s="50"/>
      <c r="B34" s="202" t="s">
        <v>28</v>
      </c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4"/>
      <c r="AR34" s="55"/>
      <c r="AS34" s="139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1"/>
      <c r="BH34" s="139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1"/>
      <c r="BX34" s="194">
        <f>DE34</f>
        <v>13873502.18</v>
      </c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6"/>
      <c r="CN34" s="194">
        <f>CN36+CN37+CN38+CN39+CN40</f>
        <v>0</v>
      </c>
      <c r="CO34" s="195"/>
      <c r="CP34" s="195"/>
      <c r="CQ34" s="195"/>
      <c r="CR34" s="195"/>
      <c r="CS34" s="195"/>
      <c r="CT34" s="195"/>
      <c r="CU34" s="195"/>
      <c r="CV34" s="195"/>
      <c r="CW34" s="195"/>
      <c r="CX34" s="195"/>
      <c r="CY34" s="195"/>
      <c r="CZ34" s="195"/>
      <c r="DA34" s="195"/>
      <c r="DB34" s="195"/>
      <c r="DC34" s="195"/>
      <c r="DD34" s="196"/>
      <c r="DE34" s="194">
        <f>DE36+DE37+DE38+DE39+DE40</f>
        <v>13873502.18</v>
      </c>
      <c r="DF34" s="200"/>
      <c r="DG34" s="200"/>
      <c r="DH34" s="200"/>
      <c r="DI34" s="200"/>
      <c r="DJ34" s="200"/>
      <c r="DK34" s="200"/>
      <c r="DL34" s="200"/>
      <c r="DM34" s="200"/>
      <c r="DN34" s="200"/>
      <c r="DO34" s="200"/>
      <c r="DP34" s="200"/>
      <c r="DQ34" s="200"/>
      <c r="DR34" s="200"/>
      <c r="DS34" s="200"/>
      <c r="DT34" s="201"/>
    </row>
    <row r="35" spans="1:124" ht="9.75" customHeight="1">
      <c r="A35" s="50"/>
      <c r="B35" s="164" t="s">
        <v>1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45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1"/>
      <c r="BX35" s="142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4"/>
      <c r="CN35" s="142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4"/>
      <c r="DE35" s="169"/>
      <c r="DF35" s="170"/>
      <c r="DG35" s="170"/>
      <c r="DH35" s="170"/>
      <c r="DI35" s="170"/>
      <c r="DJ35" s="170"/>
      <c r="DK35" s="170"/>
      <c r="DL35" s="170"/>
      <c r="DM35" s="170"/>
      <c r="DN35" s="170"/>
      <c r="DO35" s="170"/>
      <c r="DP35" s="170"/>
      <c r="DQ35" s="170"/>
      <c r="DR35" s="170"/>
      <c r="DS35" s="170"/>
      <c r="DT35" s="171"/>
    </row>
    <row r="36" spans="1:124" ht="17.25" customHeight="1">
      <c r="A36" s="50"/>
      <c r="B36" s="155" t="s">
        <v>29</v>
      </c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7"/>
      <c r="AR36" s="51"/>
      <c r="AS36" s="139" t="s">
        <v>138</v>
      </c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1"/>
      <c r="BH36" s="139" t="s">
        <v>193</v>
      </c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1"/>
      <c r="BX36" s="142">
        <f>DE36</f>
        <v>10174111.9</v>
      </c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4"/>
      <c r="CN36" s="142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4"/>
      <c r="DE36" s="142">
        <f>9145008+725010.58+18953.19+285140.13</f>
        <v>10174111.9</v>
      </c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4"/>
    </row>
    <row r="37" spans="1:124" ht="13.5" customHeight="1">
      <c r="A37" s="50"/>
      <c r="B37" s="155" t="s">
        <v>29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7"/>
      <c r="AR37" s="51"/>
      <c r="AS37" s="136" t="s">
        <v>139</v>
      </c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8"/>
      <c r="BH37" s="139" t="s">
        <v>167</v>
      </c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1"/>
      <c r="BX37" s="142">
        <f>DE37</f>
        <v>439478</v>
      </c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4"/>
      <c r="CN37" s="142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4"/>
      <c r="DE37" s="142">
        <v>439478</v>
      </c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4"/>
    </row>
    <row r="38" spans="1:124" ht="13.5" customHeight="1">
      <c r="A38" s="50"/>
      <c r="B38" s="155" t="s">
        <v>30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7"/>
      <c r="AR38" s="56"/>
      <c r="AS38" s="139" t="s">
        <v>140</v>
      </c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1"/>
      <c r="BH38" s="139" t="s">
        <v>193</v>
      </c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1"/>
      <c r="BX38" s="142">
        <f>DE38</f>
        <v>110708</v>
      </c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4"/>
      <c r="CN38" s="142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4"/>
      <c r="DE38" s="142">
        <f>94000-8000+12972+11736</f>
        <v>110708</v>
      </c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43"/>
      <c r="DR38" s="143"/>
      <c r="DS38" s="143"/>
      <c r="DT38" s="144"/>
    </row>
    <row r="39" spans="1:148" ht="13.5" customHeight="1">
      <c r="A39" s="50"/>
      <c r="B39" s="155" t="s">
        <v>174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7"/>
      <c r="AR39" s="51"/>
      <c r="AS39" s="139" t="s">
        <v>141</v>
      </c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1"/>
      <c r="BH39" s="139" t="s">
        <v>193</v>
      </c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1"/>
      <c r="BX39" s="142">
        <f>DE39</f>
        <v>3014882.28</v>
      </c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4"/>
      <c r="CN39" s="142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4"/>
      <c r="DE39" s="142">
        <f>2761792+200000+53090.28</f>
        <v>3014882.28</v>
      </c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4"/>
      <c r="DY39" s="153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</row>
    <row r="40" spans="1:124" ht="13.5" customHeight="1">
      <c r="A40" s="50"/>
      <c r="B40" s="155" t="s">
        <v>174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7"/>
      <c r="AR40" s="51"/>
      <c r="AS40" s="136" t="s">
        <v>142</v>
      </c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8"/>
      <c r="BH40" s="139" t="s">
        <v>167</v>
      </c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1"/>
      <c r="BX40" s="142">
        <f>DE40</f>
        <v>134322</v>
      </c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4"/>
      <c r="CN40" s="142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4"/>
      <c r="DE40" s="142">
        <f>132722+1600</f>
        <v>134322</v>
      </c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4"/>
    </row>
    <row r="41" spans="1:124" ht="13.5" customHeight="1">
      <c r="A41" s="50"/>
      <c r="B41" s="155" t="s">
        <v>38</v>
      </c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7"/>
      <c r="AR41" s="51"/>
      <c r="AS41" s="139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1"/>
      <c r="BH41" s="139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1"/>
      <c r="BX41" s="194">
        <f>DE41+CN41</f>
        <v>4372660.72</v>
      </c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5"/>
      <c r="CL41" s="195"/>
      <c r="CM41" s="196"/>
      <c r="CN41" s="194">
        <f>CN43+CN44+CN45+CN46+CN47+CN48+CN49+CN50+CN52+CN53+CN485+CN51</f>
        <v>1169006.39</v>
      </c>
      <c r="CO41" s="195"/>
      <c r="CP41" s="195"/>
      <c r="CQ41" s="195"/>
      <c r="CR41" s="195"/>
      <c r="CS41" s="195"/>
      <c r="CT41" s="195"/>
      <c r="CU41" s="195"/>
      <c r="CV41" s="195"/>
      <c r="CW41" s="195"/>
      <c r="CX41" s="195"/>
      <c r="CY41" s="195"/>
      <c r="CZ41" s="195"/>
      <c r="DA41" s="195"/>
      <c r="DB41" s="195"/>
      <c r="DC41" s="195"/>
      <c r="DD41" s="196"/>
      <c r="DE41" s="194">
        <f>DE43+DE44+DE45+DE46+DE47+DE48+DE49+DE50+DE51+DE52+DE53+DE54+DE55</f>
        <v>3203654.33</v>
      </c>
      <c r="DF41" s="200"/>
      <c r="DG41" s="200"/>
      <c r="DH41" s="200"/>
      <c r="DI41" s="200"/>
      <c r="DJ41" s="200"/>
      <c r="DK41" s="200"/>
      <c r="DL41" s="200"/>
      <c r="DM41" s="200"/>
      <c r="DN41" s="200"/>
      <c r="DO41" s="200"/>
      <c r="DP41" s="200"/>
      <c r="DQ41" s="200"/>
      <c r="DR41" s="200"/>
      <c r="DS41" s="200"/>
      <c r="DT41" s="201"/>
    </row>
    <row r="42" spans="1:124" ht="13.5" customHeight="1">
      <c r="A42" s="50"/>
      <c r="B42" s="159" t="s">
        <v>1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46"/>
      <c r="AS42" s="185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7"/>
      <c r="BH42" s="139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1"/>
      <c r="BX42" s="142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4"/>
      <c r="CN42" s="142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4"/>
      <c r="DE42" s="169"/>
      <c r="DF42" s="170"/>
      <c r="DG42" s="170"/>
      <c r="DH42" s="170"/>
      <c r="DI42" s="170"/>
      <c r="DJ42" s="170"/>
      <c r="DK42" s="170"/>
      <c r="DL42" s="170"/>
      <c r="DM42" s="170"/>
      <c r="DN42" s="170"/>
      <c r="DO42" s="170"/>
      <c r="DP42" s="170"/>
      <c r="DQ42" s="170"/>
      <c r="DR42" s="170"/>
      <c r="DS42" s="170"/>
      <c r="DT42" s="171"/>
    </row>
    <row r="43" spans="1:148" ht="13.5" customHeight="1">
      <c r="A43" s="50"/>
      <c r="B43" s="155" t="s">
        <v>31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7"/>
      <c r="AR43" s="51"/>
      <c r="AS43" s="139" t="s">
        <v>143</v>
      </c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1"/>
      <c r="BH43" s="139" t="s">
        <v>193</v>
      </c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1"/>
      <c r="BX43" s="142">
        <f aca="true" t="shared" si="1" ref="BX43:BX54">DE43</f>
        <v>37490</v>
      </c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4"/>
      <c r="CN43" s="142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4"/>
      <c r="DE43" s="142">
        <f>36000+1490</f>
        <v>37490</v>
      </c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4"/>
      <c r="EA43" s="151"/>
      <c r="EB43" s="152"/>
      <c r="EC43" s="152"/>
      <c r="ED43" s="152"/>
      <c r="EE43" s="152"/>
      <c r="EF43" s="152"/>
      <c r="EG43" s="152"/>
      <c r="EH43" s="152"/>
      <c r="EI43" s="152"/>
      <c r="EJ43" s="152"/>
      <c r="EK43" s="152"/>
      <c r="EL43" s="152"/>
      <c r="EM43" s="152"/>
      <c r="EN43" s="152"/>
      <c r="EO43" s="152"/>
      <c r="EP43" s="152"/>
      <c r="EQ43" s="152"/>
      <c r="ER43" s="152"/>
    </row>
    <row r="44" spans="1:124" ht="13.5" customHeight="1">
      <c r="A44" s="50"/>
      <c r="B44" s="159" t="s">
        <v>31</v>
      </c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60"/>
      <c r="AS44" s="139" t="s">
        <v>144</v>
      </c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1"/>
      <c r="BH44" s="139" t="s">
        <v>167</v>
      </c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1"/>
      <c r="BX44" s="142">
        <f t="shared" si="1"/>
        <v>0</v>
      </c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4"/>
      <c r="CN44" s="142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4"/>
      <c r="DE44" s="142">
        <v>0</v>
      </c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4"/>
    </row>
    <row r="45" spans="1:145" ht="13.5" customHeight="1">
      <c r="A45" s="50"/>
      <c r="B45" s="155" t="s">
        <v>32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7"/>
      <c r="AR45" s="51"/>
      <c r="AS45" s="139" t="s">
        <v>145</v>
      </c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1"/>
      <c r="BH45" s="139" t="s">
        <v>193</v>
      </c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1"/>
      <c r="BX45" s="142">
        <f t="shared" si="1"/>
        <v>4356</v>
      </c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4"/>
      <c r="CN45" s="142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4"/>
      <c r="DE45" s="142">
        <f>8000-3644</f>
        <v>4356</v>
      </c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4"/>
      <c r="EE45" s="151"/>
      <c r="EF45" s="152"/>
      <c r="EG45" s="152"/>
      <c r="EH45" s="152"/>
      <c r="EI45" s="152"/>
      <c r="EJ45" s="152"/>
      <c r="EK45" s="152"/>
      <c r="EL45" s="152"/>
      <c r="EM45" s="152"/>
      <c r="EN45" s="152"/>
      <c r="EO45" s="152"/>
    </row>
    <row r="46" spans="1:148" ht="13.5" customHeight="1">
      <c r="A46" s="50"/>
      <c r="B46" s="155" t="s">
        <v>33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7"/>
      <c r="AR46" s="51"/>
      <c r="AS46" s="139" t="s">
        <v>146</v>
      </c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1"/>
      <c r="BH46" s="139" t="s">
        <v>194</v>
      </c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1"/>
      <c r="BX46" s="142">
        <f t="shared" si="1"/>
        <v>227000</v>
      </c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4"/>
      <c r="CN46" s="142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4"/>
      <c r="DE46" s="142">
        <v>227000</v>
      </c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3"/>
      <c r="DT46" s="144"/>
      <c r="EC46" s="151"/>
      <c r="ED46" s="152"/>
      <c r="EE46" s="152"/>
      <c r="EF46" s="152"/>
      <c r="EG46" s="152"/>
      <c r="EH46" s="152"/>
      <c r="EI46" s="152"/>
      <c r="EJ46" s="152"/>
      <c r="EK46" s="152"/>
      <c r="EL46" s="152"/>
      <c r="EM46" s="152"/>
      <c r="EN46" s="152"/>
      <c r="EO46" s="152"/>
      <c r="EP46" s="152"/>
      <c r="EQ46" s="152"/>
      <c r="ER46" s="152"/>
    </row>
    <row r="47" spans="1:148" ht="28.5" customHeight="1">
      <c r="A47" s="50"/>
      <c r="B47" s="133" t="s">
        <v>34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5"/>
      <c r="AR47" s="51"/>
      <c r="AS47" s="139" t="s">
        <v>147</v>
      </c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1"/>
      <c r="BH47" s="139" t="s">
        <v>194</v>
      </c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1"/>
      <c r="BX47" s="142">
        <f>DE47+CN47</f>
        <v>520000</v>
      </c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4"/>
      <c r="CN47" s="142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4"/>
      <c r="DE47" s="142">
        <f>520000</f>
        <v>520000</v>
      </c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43"/>
      <c r="DR47" s="143"/>
      <c r="DS47" s="143"/>
      <c r="DT47" s="144"/>
      <c r="ED47" s="151"/>
      <c r="EE47" s="152"/>
      <c r="EF47" s="152"/>
      <c r="EG47" s="152"/>
      <c r="EH47" s="152"/>
      <c r="EI47" s="152"/>
      <c r="EJ47" s="152"/>
      <c r="EK47" s="152"/>
      <c r="EL47" s="152"/>
      <c r="EM47" s="152"/>
      <c r="EN47" s="152"/>
      <c r="EO47" s="152"/>
      <c r="EP47" s="152"/>
      <c r="EQ47" s="152"/>
      <c r="ER47" s="152"/>
    </row>
    <row r="48" spans="1:124" ht="28.5" customHeight="1">
      <c r="A48" s="50"/>
      <c r="B48" s="133" t="s">
        <v>34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5"/>
      <c r="AR48" s="51"/>
      <c r="AS48" s="136" t="s">
        <v>148</v>
      </c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8"/>
      <c r="BH48" s="139" t="s">
        <v>167</v>
      </c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1"/>
      <c r="BX48" s="142">
        <f t="shared" si="1"/>
        <v>32584.61</v>
      </c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4"/>
      <c r="CN48" s="191"/>
      <c r="CO48" s="192"/>
      <c r="CP48" s="192"/>
      <c r="CQ48" s="192"/>
      <c r="CR48" s="192"/>
      <c r="CS48" s="192"/>
      <c r="CT48" s="192"/>
      <c r="CU48" s="192"/>
      <c r="CV48" s="192"/>
      <c r="CW48" s="192"/>
      <c r="CX48" s="192"/>
      <c r="CY48" s="192"/>
      <c r="CZ48" s="192"/>
      <c r="DA48" s="192"/>
      <c r="DB48" s="192"/>
      <c r="DC48" s="192"/>
      <c r="DD48" s="193"/>
      <c r="DE48" s="142">
        <f>6000+18288+8296.61</f>
        <v>32584.61</v>
      </c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4"/>
    </row>
    <row r="49" spans="1:124" ht="28.5" customHeight="1">
      <c r="A49" s="50"/>
      <c r="B49" s="133" t="s">
        <v>34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5"/>
      <c r="AR49" s="51"/>
      <c r="AS49" s="136" t="s">
        <v>149</v>
      </c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8"/>
      <c r="BH49" s="139" t="s">
        <v>167</v>
      </c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1"/>
      <c r="BX49" s="142">
        <f t="shared" si="1"/>
        <v>783202.13</v>
      </c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4"/>
      <c r="CN49" s="142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4"/>
      <c r="DE49" s="142">
        <f>641301.83+20196.91-8296.61-30000+160000</f>
        <v>783202.13</v>
      </c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43"/>
      <c r="DR49" s="143"/>
      <c r="DS49" s="143"/>
      <c r="DT49" s="144"/>
    </row>
    <row r="50" spans="1:124" ht="28.5" customHeight="1">
      <c r="A50" s="50"/>
      <c r="B50" s="133" t="s">
        <v>34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5"/>
      <c r="AR50" s="51"/>
      <c r="AS50" s="136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8"/>
      <c r="BH50" s="139" t="s">
        <v>207</v>
      </c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1"/>
      <c r="BX50" s="142">
        <f>CN50</f>
        <v>1169006.39</v>
      </c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4"/>
      <c r="CN50" s="142">
        <v>1169006.39</v>
      </c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4"/>
      <c r="DE50" s="142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4"/>
    </row>
    <row r="51" spans="1:124" ht="28.5" customHeight="1">
      <c r="A51" s="50"/>
      <c r="B51" s="133" t="s">
        <v>34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5"/>
      <c r="AR51" s="51"/>
      <c r="AS51" s="136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8"/>
      <c r="BH51" s="139" t="s">
        <v>208</v>
      </c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1"/>
      <c r="BX51" s="142">
        <f>DE51</f>
        <v>350000</v>
      </c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43"/>
      <c r="CL51" s="143"/>
      <c r="CM51" s="144"/>
      <c r="CN51" s="142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4"/>
      <c r="DE51" s="142">
        <v>350000</v>
      </c>
      <c r="DF51" s="143"/>
      <c r="DG51" s="143"/>
      <c r="DH51" s="143"/>
      <c r="DI51" s="143"/>
      <c r="DJ51" s="143"/>
      <c r="DK51" s="143"/>
      <c r="DL51" s="143"/>
      <c r="DM51" s="143"/>
      <c r="DN51" s="143"/>
      <c r="DO51" s="143"/>
      <c r="DP51" s="143"/>
      <c r="DQ51" s="143"/>
      <c r="DR51" s="143"/>
      <c r="DS51" s="143"/>
      <c r="DT51" s="144"/>
    </row>
    <row r="52" spans="1:150" ht="13.5" customHeight="1">
      <c r="A52" s="50"/>
      <c r="B52" s="155" t="s">
        <v>35</v>
      </c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7"/>
      <c r="AR52" s="51"/>
      <c r="AS52" s="139" t="s">
        <v>150</v>
      </c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1"/>
      <c r="BH52" s="139" t="s">
        <v>193</v>
      </c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1"/>
      <c r="BX52" s="142">
        <f t="shared" si="1"/>
        <v>1221609.59</v>
      </c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  <c r="CI52" s="143"/>
      <c r="CJ52" s="143"/>
      <c r="CK52" s="143"/>
      <c r="CL52" s="143"/>
      <c r="CM52" s="144"/>
      <c r="CN52" s="142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143"/>
      <c r="DD52" s="144"/>
      <c r="DE52" s="142">
        <f>1877300-12000-2800-300000-340890.41</f>
        <v>1221609.59</v>
      </c>
      <c r="DF52" s="143"/>
      <c r="DG52" s="143"/>
      <c r="DH52" s="143"/>
      <c r="DI52" s="143"/>
      <c r="DJ52" s="143"/>
      <c r="DK52" s="143"/>
      <c r="DL52" s="143"/>
      <c r="DM52" s="143"/>
      <c r="DN52" s="143"/>
      <c r="DO52" s="143"/>
      <c r="DP52" s="143"/>
      <c r="DQ52" s="143"/>
      <c r="DR52" s="143"/>
      <c r="DS52" s="143"/>
      <c r="DT52" s="144"/>
      <c r="EC52" s="154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</row>
    <row r="53" spans="1:124" ht="13.5" customHeight="1">
      <c r="A53" s="50"/>
      <c r="B53" s="155" t="s">
        <v>35</v>
      </c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7"/>
      <c r="AR53" s="51"/>
      <c r="AS53" s="136" t="s">
        <v>151</v>
      </c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8"/>
      <c r="BH53" s="139" t="s">
        <v>167</v>
      </c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1"/>
      <c r="BX53" s="142">
        <f t="shared" si="1"/>
        <v>1912</v>
      </c>
      <c r="BY53" s="143"/>
      <c r="BZ53" s="143"/>
      <c r="CA53" s="143"/>
      <c r="CB53" s="143"/>
      <c r="CC53" s="143"/>
      <c r="CD53" s="143"/>
      <c r="CE53" s="143"/>
      <c r="CF53" s="143"/>
      <c r="CG53" s="143"/>
      <c r="CH53" s="143"/>
      <c r="CI53" s="143"/>
      <c r="CJ53" s="143"/>
      <c r="CK53" s="143"/>
      <c r="CL53" s="143"/>
      <c r="CM53" s="144"/>
      <c r="CN53" s="191"/>
      <c r="CO53" s="192"/>
      <c r="CP53" s="192"/>
      <c r="CQ53" s="192"/>
      <c r="CR53" s="192"/>
      <c r="CS53" s="192"/>
      <c r="CT53" s="192"/>
      <c r="CU53" s="192"/>
      <c r="CV53" s="192"/>
      <c r="CW53" s="192"/>
      <c r="CX53" s="192"/>
      <c r="CY53" s="192"/>
      <c r="CZ53" s="192"/>
      <c r="DA53" s="192"/>
      <c r="DB53" s="192"/>
      <c r="DC53" s="192"/>
      <c r="DD53" s="193"/>
      <c r="DE53" s="142">
        <v>1912</v>
      </c>
      <c r="DF53" s="143"/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  <c r="DQ53" s="143"/>
      <c r="DR53" s="143"/>
      <c r="DS53" s="143"/>
      <c r="DT53" s="144"/>
    </row>
    <row r="54" spans="1:124" ht="13.5" customHeight="1">
      <c r="A54" s="50"/>
      <c r="B54" s="155" t="s">
        <v>35</v>
      </c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7"/>
      <c r="AR54" s="51"/>
      <c r="AS54" s="136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8"/>
      <c r="BH54" s="139" t="s">
        <v>196</v>
      </c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1"/>
      <c r="BX54" s="142">
        <f t="shared" si="1"/>
        <v>22000</v>
      </c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  <c r="CI54" s="143"/>
      <c r="CJ54" s="143"/>
      <c r="CK54" s="143"/>
      <c r="CL54" s="143"/>
      <c r="CM54" s="144"/>
      <c r="CN54" s="191"/>
      <c r="CO54" s="192"/>
      <c r="CP54" s="192"/>
      <c r="CQ54" s="192"/>
      <c r="CR54" s="192"/>
      <c r="CS54" s="192"/>
      <c r="CT54" s="192"/>
      <c r="CU54" s="192"/>
      <c r="CV54" s="192"/>
      <c r="CW54" s="192"/>
      <c r="CX54" s="192"/>
      <c r="CY54" s="192"/>
      <c r="CZ54" s="192"/>
      <c r="DA54" s="192"/>
      <c r="DB54" s="192"/>
      <c r="DC54" s="192"/>
      <c r="DD54" s="193"/>
      <c r="DE54" s="142">
        <v>22000</v>
      </c>
      <c r="DF54" s="143"/>
      <c r="DG54" s="143"/>
      <c r="DH54" s="143"/>
      <c r="DI54" s="143"/>
      <c r="DJ54" s="143"/>
      <c r="DK54" s="143"/>
      <c r="DL54" s="143"/>
      <c r="DM54" s="143"/>
      <c r="DN54" s="143"/>
      <c r="DO54" s="143"/>
      <c r="DP54" s="143"/>
      <c r="DQ54" s="143"/>
      <c r="DR54" s="143"/>
      <c r="DS54" s="143"/>
      <c r="DT54" s="144"/>
    </row>
    <row r="55" spans="1:124" ht="13.5" customHeight="1">
      <c r="A55" s="50"/>
      <c r="B55" s="155" t="s">
        <v>35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7"/>
      <c r="AR55" s="51"/>
      <c r="AS55" s="139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1"/>
      <c r="BH55" s="139" t="s">
        <v>197</v>
      </c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1"/>
      <c r="BX55" s="142">
        <f>DE55</f>
        <v>3500</v>
      </c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44"/>
      <c r="CN55" s="142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4"/>
      <c r="DE55" s="142">
        <v>3500</v>
      </c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43"/>
      <c r="DR55" s="143"/>
      <c r="DS55" s="143"/>
      <c r="DT55" s="144"/>
    </row>
    <row r="56" spans="1:124" ht="13.5" customHeight="1">
      <c r="A56" s="50"/>
      <c r="B56" s="155" t="s">
        <v>35</v>
      </c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7"/>
      <c r="AR56" s="51"/>
      <c r="AS56" s="139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1"/>
      <c r="BH56" s="136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8"/>
      <c r="BX56" s="142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3"/>
      <c r="CK56" s="143"/>
      <c r="CL56" s="143"/>
      <c r="CM56" s="144"/>
      <c r="CN56" s="142"/>
      <c r="CO56" s="143"/>
      <c r="CP56" s="143"/>
      <c r="CQ56" s="143"/>
      <c r="CR56" s="143"/>
      <c r="CS56" s="143"/>
      <c r="CT56" s="143"/>
      <c r="CU56" s="143"/>
      <c r="CV56" s="143"/>
      <c r="CW56" s="143"/>
      <c r="CX56" s="143"/>
      <c r="CY56" s="143"/>
      <c r="CZ56" s="143"/>
      <c r="DA56" s="143"/>
      <c r="DB56" s="143"/>
      <c r="DC56" s="143"/>
      <c r="DD56" s="144"/>
      <c r="DE56" s="142"/>
      <c r="DF56" s="143"/>
      <c r="DG56" s="143"/>
      <c r="DH56" s="143"/>
      <c r="DI56" s="143"/>
      <c r="DJ56" s="143"/>
      <c r="DK56" s="143"/>
      <c r="DL56" s="143"/>
      <c r="DM56" s="143"/>
      <c r="DN56" s="143"/>
      <c r="DO56" s="143"/>
      <c r="DP56" s="143"/>
      <c r="DQ56" s="143"/>
      <c r="DR56" s="143"/>
      <c r="DS56" s="143"/>
      <c r="DT56" s="144"/>
    </row>
    <row r="57" spans="1:124" ht="28.5" customHeight="1">
      <c r="A57" s="50"/>
      <c r="B57" s="133" t="s">
        <v>39</v>
      </c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5"/>
      <c r="AR57" s="51"/>
      <c r="AS57" s="139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1"/>
      <c r="BH57" s="139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1"/>
      <c r="BX57" s="142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3"/>
      <c r="CJ57" s="143"/>
      <c r="CK57" s="143"/>
      <c r="CL57" s="143"/>
      <c r="CM57" s="144"/>
      <c r="CN57" s="142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3"/>
      <c r="DD57" s="144"/>
      <c r="DE57" s="142"/>
      <c r="DF57" s="143"/>
      <c r="DG57" s="143"/>
      <c r="DH57" s="143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3"/>
      <c r="DT57" s="144"/>
    </row>
    <row r="58" spans="1:124" ht="13.5" customHeight="1">
      <c r="A58" s="50"/>
      <c r="B58" s="164" t="s">
        <v>1</v>
      </c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46"/>
      <c r="AS58" s="185"/>
      <c r="AT58" s="186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7"/>
      <c r="BH58" s="139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1"/>
      <c r="BX58" s="142"/>
      <c r="BY58" s="143"/>
      <c r="BZ58" s="143"/>
      <c r="CA58" s="143"/>
      <c r="CB58" s="143"/>
      <c r="CC58" s="143"/>
      <c r="CD58" s="143"/>
      <c r="CE58" s="143"/>
      <c r="CF58" s="143"/>
      <c r="CG58" s="143"/>
      <c r="CH58" s="143"/>
      <c r="CI58" s="143"/>
      <c r="CJ58" s="143"/>
      <c r="CK58" s="143"/>
      <c r="CL58" s="143"/>
      <c r="CM58" s="144"/>
      <c r="CN58" s="142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4"/>
      <c r="DE58" s="142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  <c r="DQ58" s="143"/>
      <c r="DR58" s="143"/>
      <c r="DS58" s="143"/>
      <c r="DT58" s="144"/>
    </row>
    <row r="59" spans="1:124" ht="43.5" customHeight="1">
      <c r="A59" s="50"/>
      <c r="B59" s="133" t="s">
        <v>57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5"/>
      <c r="AR59" s="51"/>
      <c r="AS59" s="139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1"/>
      <c r="BH59" s="139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1"/>
      <c r="BX59" s="142"/>
      <c r="BY59" s="143"/>
      <c r="BZ59" s="143"/>
      <c r="CA59" s="143"/>
      <c r="CB59" s="143"/>
      <c r="CC59" s="143"/>
      <c r="CD59" s="143"/>
      <c r="CE59" s="143"/>
      <c r="CF59" s="143"/>
      <c r="CG59" s="143"/>
      <c r="CH59" s="143"/>
      <c r="CI59" s="143"/>
      <c r="CJ59" s="143"/>
      <c r="CK59" s="143"/>
      <c r="CL59" s="143"/>
      <c r="CM59" s="144"/>
      <c r="CN59" s="142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 s="143"/>
      <c r="DD59" s="144"/>
      <c r="DE59" s="142"/>
      <c r="DF59" s="143"/>
      <c r="DG59" s="143"/>
      <c r="DH59" s="143"/>
      <c r="DI59" s="143"/>
      <c r="DJ59" s="143"/>
      <c r="DK59" s="143"/>
      <c r="DL59" s="143"/>
      <c r="DM59" s="143"/>
      <c r="DN59" s="143"/>
      <c r="DO59" s="143"/>
      <c r="DP59" s="143"/>
      <c r="DQ59" s="143"/>
      <c r="DR59" s="143"/>
      <c r="DS59" s="143"/>
      <c r="DT59" s="144"/>
    </row>
    <row r="60" spans="1:124" ht="13.5" customHeight="1">
      <c r="A60" s="50"/>
      <c r="B60" s="155" t="s">
        <v>54</v>
      </c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7"/>
      <c r="AR60" s="51"/>
      <c r="AS60" s="139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1"/>
      <c r="BH60" s="139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1"/>
      <c r="BX60" s="142"/>
      <c r="BY60" s="143"/>
      <c r="BZ60" s="143"/>
      <c r="CA60" s="143"/>
      <c r="CB60" s="143"/>
      <c r="CC60" s="143"/>
      <c r="CD60" s="143"/>
      <c r="CE60" s="143"/>
      <c r="CF60" s="143"/>
      <c r="CG60" s="143"/>
      <c r="CH60" s="143"/>
      <c r="CI60" s="143"/>
      <c r="CJ60" s="143"/>
      <c r="CK60" s="143"/>
      <c r="CL60" s="143"/>
      <c r="CM60" s="144"/>
      <c r="CN60" s="142"/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/>
      <c r="DA60" s="143"/>
      <c r="DB60" s="143"/>
      <c r="DC60" s="143"/>
      <c r="DD60" s="144"/>
      <c r="DE60" s="142"/>
      <c r="DF60" s="143"/>
      <c r="DG60" s="143"/>
      <c r="DH60" s="143"/>
      <c r="DI60" s="143"/>
      <c r="DJ60" s="143"/>
      <c r="DK60" s="143"/>
      <c r="DL60" s="143"/>
      <c r="DM60" s="143"/>
      <c r="DN60" s="143"/>
      <c r="DO60" s="143"/>
      <c r="DP60" s="143"/>
      <c r="DQ60" s="143"/>
      <c r="DR60" s="143"/>
      <c r="DS60" s="143"/>
      <c r="DT60" s="144"/>
    </row>
    <row r="61" spans="1:124" ht="13.5" customHeight="1">
      <c r="A61" s="50"/>
      <c r="B61" s="164" t="s">
        <v>1</v>
      </c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46"/>
      <c r="AS61" s="185"/>
      <c r="AT61" s="186"/>
      <c r="AU61" s="186"/>
      <c r="AV61" s="186"/>
      <c r="AW61" s="186"/>
      <c r="AX61" s="186"/>
      <c r="AY61" s="186"/>
      <c r="AZ61" s="186"/>
      <c r="BA61" s="186"/>
      <c r="BB61" s="186"/>
      <c r="BC61" s="186"/>
      <c r="BD61" s="186"/>
      <c r="BE61" s="186"/>
      <c r="BF61" s="186"/>
      <c r="BG61" s="187"/>
      <c r="BH61" s="139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1"/>
      <c r="BX61" s="142"/>
      <c r="BY61" s="143"/>
      <c r="BZ61" s="143"/>
      <c r="CA61" s="143"/>
      <c r="CB61" s="143"/>
      <c r="CC61" s="143"/>
      <c r="CD61" s="143"/>
      <c r="CE61" s="143"/>
      <c r="CF61" s="143"/>
      <c r="CG61" s="143"/>
      <c r="CH61" s="143"/>
      <c r="CI61" s="143"/>
      <c r="CJ61" s="143"/>
      <c r="CK61" s="143"/>
      <c r="CL61" s="143"/>
      <c r="CM61" s="144"/>
      <c r="CN61" s="142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3"/>
      <c r="DB61" s="143"/>
      <c r="DC61" s="143"/>
      <c r="DD61" s="144"/>
      <c r="DE61" s="142"/>
      <c r="DF61" s="143"/>
      <c r="DG61" s="143"/>
      <c r="DH61" s="143"/>
      <c r="DI61" s="143"/>
      <c r="DJ61" s="143"/>
      <c r="DK61" s="143"/>
      <c r="DL61" s="143"/>
      <c r="DM61" s="143"/>
      <c r="DN61" s="143"/>
      <c r="DO61" s="143"/>
      <c r="DP61" s="143"/>
      <c r="DQ61" s="143"/>
      <c r="DR61" s="143"/>
      <c r="DS61" s="143"/>
      <c r="DT61" s="144"/>
    </row>
    <row r="62" spans="1:124" ht="28.5" customHeight="1">
      <c r="A62" s="50"/>
      <c r="B62" s="133" t="s">
        <v>55</v>
      </c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5"/>
      <c r="AR62" s="51"/>
      <c r="AS62" s="139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1"/>
      <c r="BH62" s="139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1"/>
      <c r="BX62" s="142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4"/>
      <c r="CN62" s="142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  <c r="DD62" s="144"/>
      <c r="DE62" s="142"/>
      <c r="DF62" s="143"/>
      <c r="DG62" s="143"/>
      <c r="DH62" s="143"/>
      <c r="DI62" s="143"/>
      <c r="DJ62" s="143"/>
      <c r="DK62" s="143"/>
      <c r="DL62" s="143"/>
      <c r="DM62" s="143"/>
      <c r="DN62" s="143"/>
      <c r="DO62" s="143"/>
      <c r="DP62" s="143"/>
      <c r="DQ62" s="143"/>
      <c r="DR62" s="143"/>
      <c r="DS62" s="143"/>
      <c r="DT62" s="144"/>
    </row>
    <row r="63" spans="1:209" ht="43.5" customHeight="1">
      <c r="A63" s="50"/>
      <c r="B63" s="197" t="s">
        <v>93</v>
      </c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9"/>
      <c r="AR63" s="57"/>
      <c r="AS63" s="139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1"/>
      <c r="BH63" s="139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1"/>
      <c r="BX63" s="142"/>
      <c r="BY63" s="143"/>
      <c r="BZ63" s="143"/>
      <c r="CA63" s="143"/>
      <c r="CB63" s="143"/>
      <c r="CC63" s="143"/>
      <c r="CD63" s="143"/>
      <c r="CE63" s="143"/>
      <c r="CF63" s="143"/>
      <c r="CG63" s="143"/>
      <c r="CH63" s="143"/>
      <c r="CI63" s="143"/>
      <c r="CJ63" s="143"/>
      <c r="CK63" s="143"/>
      <c r="CL63" s="143"/>
      <c r="CM63" s="144"/>
      <c r="CN63" s="142"/>
      <c r="CO63" s="143"/>
      <c r="CP63" s="143"/>
      <c r="CQ63" s="143"/>
      <c r="CR63" s="143"/>
      <c r="CS63" s="143"/>
      <c r="CT63" s="143"/>
      <c r="CU63" s="143"/>
      <c r="CV63" s="143"/>
      <c r="CW63" s="143"/>
      <c r="CX63" s="143"/>
      <c r="CY63" s="143"/>
      <c r="CZ63" s="143"/>
      <c r="DA63" s="143"/>
      <c r="DB63" s="143"/>
      <c r="DC63" s="143"/>
      <c r="DD63" s="144"/>
      <c r="DE63" s="142"/>
      <c r="DF63" s="143"/>
      <c r="DG63" s="143"/>
      <c r="DH63" s="143"/>
      <c r="DI63" s="143"/>
      <c r="DJ63" s="143"/>
      <c r="DK63" s="143"/>
      <c r="DL63" s="143"/>
      <c r="DM63" s="143"/>
      <c r="DN63" s="143"/>
      <c r="DO63" s="143"/>
      <c r="DP63" s="143"/>
      <c r="DQ63" s="143"/>
      <c r="DR63" s="143"/>
      <c r="DS63" s="143"/>
      <c r="DT63" s="144"/>
      <c r="FM63" s="151"/>
      <c r="FN63" s="152"/>
      <c r="FO63" s="152"/>
      <c r="FP63" s="152"/>
      <c r="FQ63" s="152"/>
      <c r="FR63" s="152"/>
      <c r="FS63" s="152"/>
      <c r="FT63" s="152"/>
      <c r="FU63" s="152"/>
      <c r="FV63" s="152"/>
      <c r="FW63" s="152"/>
      <c r="FX63" s="152"/>
      <c r="FY63" s="152"/>
      <c r="FZ63" s="152"/>
      <c r="GA63" s="152"/>
      <c r="GB63" s="152"/>
      <c r="GC63" s="152"/>
      <c r="GD63" s="152"/>
      <c r="GE63" s="152"/>
      <c r="GF63" s="152"/>
      <c r="GG63" s="152"/>
      <c r="GH63" s="152"/>
      <c r="GM63" s="151"/>
      <c r="GN63" s="152"/>
      <c r="GO63" s="152"/>
      <c r="GP63" s="152"/>
      <c r="GQ63" s="152"/>
      <c r="GR63" s="152"/>
      <c r="GS63" s="152"/>
      <c r="GT63" s="152"/>
      <c r="GU63" s="152"/>
      <c r="GV63" s="152"/>
      <c r="GW63" s="152"/>
      <c r="GX63" s="152"/>
      <c r="GY63" s="152"/>
      <c r="GZ63" s="152"/>
      <c r="HA63" s="152"/>
    </row>
    <row r="64" spans="1:147" ht="13.5" customHeight="1">
      <c r="A64" s="50"/>
      <c r="B64" s="155" t="s">
        <v>56</v>
      </c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7"/>
      <c r="AR64" s="51"/>
      <c r="AS64" s="139" t="s">
        <v>152</v>
      </c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1"/>
      <c r="BH64" s="139" t="s">
        <v>193</v>
      </c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1"/>
      <c r="BX64" s="142">
        <f>DE64</f>
        <v>5078</v>
      </c>
      <c r="BY64" s="143"/>
      <c r="BZ64" s="143"/>
      <c r="CA64" s="143"/>
      <c r="CB64" s="143"/>
      <c r="CC64" s="143"/>
      <c r="CD64" s="143"/>
      <c r="CE64" s="143"/>
      <c r="CF64" s="143"/>
      <c r="CG64" s="143"/>
      <c r="CH64" s="143"/>
      <c r="CI64" s="143"/>
      <c r="CJ64" s="143"/>
      <c r="CK64" s="143"/>
      <c r="CL64" s="143"/>
      <c r="CM64" s="144"/>
      <c r="CN64" s="142"/>
      <c r="CO64" s="143"/>
      <c r="CP64" s="143"/>
      <c r="CQ64" s="143"/>
      <c r="CR64" s="143"/>
      <c r="CS64" s="143"/>
      <c r="CT64" s="143"/>
      <c r="CU64" s="143"/>
      <c r="CV64" s="143"/>
      <c r="CW64" s="143"/>
      <c r="CX64" s="143"/>
      <c r="CY64" s="143"/>
      <c r="CZ64" s="143"/>
      <c r="DA64" s="143"/>
      <c r="DB64" s="143"/>
      <c r="DC64" s="143"/>
      <c r="DD64" s="144"/>
      <c r="DE64" s="142">
        <f>12000-6922</f>
        <v>5078</v>
      </c>
      <c r="DF64" s="143"/>
      <c r="DG64" s="143"/>
      <c r="DH64" s="143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3"/>
      <c r="DT64" s="144"/>
      <c r="EA64" s="151"/>
      <c r="EB64" s="152"/>
      <c r="EC64" s="152"/>
      <c r="ED64" s="152"/>
      <c r="EE64" s="152"/>
      <c r="EF64" s="152"/>
      <c r="EG64" s="152"/>
      <c r="EH64" s="152"/>
      <c r="EI64" s="152"/>
      <c r="EJ64" s="152"/>
      <c r="EK64" s="152"/>
      <c r="EL64" s="152"/>
      <c r="EM64" s="152"/>
      <c r="EN64" s="152"/>
      <c r="EO64" s="152"/>
      <c r="EP64" s="152"/>
      <c r="EQ64" s="152"/>
    </row>
    <row r="65" spans="1:124" ht="13.5" customHeight="1">
      <c r="A65" s="50"/>
      <c r="B65" s="155" t="s">
        <v>56</v>
      </c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7"/>
      <c r="AR65" s="51"/>
      <c r="AS65" s="139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1"/>
      <c r="BH65" s="139" t="s">
        <v>209</v>
      </c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1"/>
      <c r="BX65" s="142">
        <f>DE65</f>
        <v>8000</v>
      </c>
      <c r="BY65" s="143"/>
      <c r="BZ65" s="143"/>
      <c r="CA65" s="143"/>
      <c r="CB65" s="143"/>
      <c r="CC65" s="143"/>
      <c r="CD65" s="143"/>
      <c r="CE65" s="143"/>
      <c r="CF65" s="143"/>
      <c r="CG65" s="143"/>
      <c r="CH65" s="143"/>
      <c r="CI65" s="143"/>
      <c r="CJ65" s="143"/>
      <c r="CK65" s="143"/>
      <c r="CL65" s="143"/>
      <c r="CM65" s="144"/>
      <c r="CN65" s="142"/>
      <c r="CO65" s="143"/>
      <c r="CP65" s="143"/>
      <c r="CQ65" s="143"/>
      <c r="CR65" s="143"/>
      <c r="CS65" s="143"/>
      <c r="CT65" s="143"/>
      <c r="CU65" s="143"/>
      <c r="CV65" s="143"/>
      <c r="CW65" s="143"/>
      <c r="CX65" s="143"/>
      <c r="CY65" s="143"/>
      <c r="CZ65" s="143"/>
      <c r="DA65" s="143"/>
      <c r="DB65" s="143"/>
      <c r="DC65" s="143"/>
      <c r="DD65" s="144"/>
      <c r="DE65" s="142">
        <v>8000</v>
      </c>
      <c r="DF65" s="143"/>
      <c r="DG65" s="143"/>
      <c r="DH65" s="143"/>
      <c r="DI65" s="143"/>
      <c r="DJ65" s="143"/>
      <c r="DK65" s="143"/>
      <c r="DL65" s="143"/>
      <c r="DM65" s="143"/>
      <c r="DN65" s="143"/>
      <c r="DO65" s="143"/>
      <c r="DP65" s="143"/>
      <c r="DQ65" s="143"/>
      <c r="DR65" s="143"/>
      <c r="DS65" s="143"/>
      <c r="DT65" s="144"/>
    </row>
    <row r="66" spans="1:124" ht="13.5" customHeight="1">
      <c r="A66" s="50"/>
      <c r="B66" s="155" t="s">
        <v>56</v>
      </c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7"/>
      <c r="AR66" s="51"/>
      <c r="AS66" s="139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1"/>
      <c r="BH66" s="139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1"/>
      <c r="BX66" s="142">
        <f>DE66</f>
        <v>0</v>
      </c>
      <c r="BY66" s="143"/>
      <c r="BZ66" s="143"/>
      <c r="CA66" s="143"/>
      <c r="CB66" s="143"/>
      <c r="CC66" s="143"/>
      <c r="CD66" s="143"/>
      <c r="CE66" s="143"/>
      <c r="CF66" s="143"/>
      <c r="CG66" s="143"/>
      <c r="CH66" s="143"/>
      <c r="CI66" s="143"/>
      <c r="CJ66" s="143"/>
      <c r="CK66" s="143"/>
      <c r="CL66" s="143"/>
      <c r="CM66" s="144"/>
      <c r="CN66" s="142"/>
      <c r="CO66" s="143"/>
      <c r="CP66" s="143"/>
      <c r="CQ66" s="143"/>
      <c r="CR66" s="143"/>
      <c r="CS66" s="143"/>
      <c r="CT66" s="143"/>
      <c r="CU66" s="143"/>
      <c r="CV66" s="143"/>
      <c r="CW66" s="143"/>
      <c r="CX66" s="143"/>
      <c r="CY66" s="143"/>
      <c r="CZ66" s="143"/>
      <c r="DA66" s="143"/>
      <c r="DB66" s="143"/>
      <c r="DC66" s="143"/>
      <c r="DD66" s="144"/>
      <c r="DE66" s="142"/>
      <c r="DF66" s="143"/>
      <c r="DG66" s="143"/>
      <c r="DH66" s="143"/>
      <c r="DI66" s="143"/>
      <c r="DJ66" s="143"/>
      <c r="DK66" s="143"/>
      <c r="DL66" s="143"/>
      <c r="DM66" s="143"/>
      <c r="DN66" s="143"/>
      <c r="DO66" s="143"/>
      <c r="DP66" s="143"/>
      <c r="DQ66" s="143"/>
      <c r="DR66" s="143"/>
      <c r="DS66" s="143"/>
      <c r="DT66" s="144"/>
    </row>
    <row r="67" spans="1:124" ht="28.5" customHeight="1">
      <c r="A67" s="50"/>
      <c r="B67" s="133" t="s">
        <v>175</v>
      </c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5"/>
      <c r="AR67" s="51"/>
      <c r="AS67" s="139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1"/>
      <c r="BH67" s="139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1"/>
      <c r="BX67" s="194">
        <f>DE67</f>
        <v>622800</v>
      </c>
      <c r="BY67" s="195"/>
      <c r="BZ67" s="195"/>
      <c r="CA67" s="195"/>
      <c r="CB67" s="195"/>
      <c r="CC67" s="195"/>
      <c r="CD67" s="195"/>
      <c r="CE67" s="195"/>
      <c r="CF67" s="195"/>
      <c r="CG67" s="195"/>
      <c r="CH67" s="195"/>
      <c r="CI67" s="195"/>
      <c r="CJ67" s="195"/>
      <c r="CK67" s="195"/>
      <c r="CL67" s="195"/>
      <c r="CM67" s="196"/>
      <c r="CN67" s="194">
        <f>CN70+CN71+CN72+CN73+CN74+CN69</f>
        <v>0</v>
      </c>
      <c r="CO67" s="195"/>
      <c r="CP67" s="195"/>
      <c r="CQ67" s="195"/>
      <c r="CR67" s="195"/>
      <c r="CS67" s="195"/>
      <c r="CT67" s="195"/>
      <c r="CU67" s="195"/>
      <c r="CV67" s="195"/>
      <c r="CW67" s="195"/>
      <c r="CX67" s="195"/>
      <c r="CY67" s="195"/>
      <c r="CZ67" s="195"/>
      <c r="DA67" s="195"/>
      <c r="DB67" s="195"/>
      <c r="DC67" s="195"/>
      <c r="DD67" s="196"/>
      <c r="DE67" s="194">
        <f>DE69+DE70+DE71+DE72+DE73+DE74</f>
        <v>622800</v>
      </c>
      <c r="DF67" s="195"/>
      <c r="DG67" s="195"/>
      <c r="DH67" s="195"/>
      <c r="DI67" s="195"/>
      <c r="DJ67" s="195"/>
      <c r="DK67" s="195"/>
      <c r="DL67" s="195"/>
      <c r="DM67" s="195"/>
      <c r="DN67" s="195"/>
      <c r="DO67" s="195"/>
      <c r="DP67" s="195"/>
      <c r="DQ67" s="195"/>
      <c r="DR67" s="195"/>
      <c r="DS67" s="195"/>
      <c r="DT67" s="196"/>
    </row>
    <row r="68" spans="1:124" ht="13.5" customHeight="1">
      <c r="A68" s="50"/>
      <c r="B68" s="164" t="s">
        <v>1</v>
      </c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46"/>
      <c r="AS68" s="185"/>
      <c r="AT68" s="186"/>
      <c r="AU68" s="186"/>
      <c r="AV68" s="186"/>
      <c r="AW68" s="186"/>
      <c r="AX68" s="186"/>
      <c r="AY68" s="186"/>
      <c r="AZ68" s="186"/>
      <c r="BA68" s="186"/>
      <c r="BB68" s="186"/>
      <c r="BC68" s="186"/>
      <c r="BD68" s="186"/>
      <c r="BE68" s="186"/>
      <c r="BF68" s="186"/>
      <c r="BG68" s="187"/>
      <c r="BH68" s="139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1"/>
      <c r="BX68" s="142"/>
      <c r="BY68" s="143"/>
      <c r="BZ68" s="143"/>
      <c r="CA68" s="143"/>
      <c r="CB68" s="143"/>
      <c r="CC68" s="143"/>
      <c r="CD68" s="143"/>
      <c r="CE68" s="143"/>
      <c r="CF68" s="143"/>
      <c r="CG68" s="143"/>
      <c r="CH68" s="143"/>
      <c r="CI68" s="143"/>
      <c r="CJ68" s="143"/>
      <c r="CK68" s="143"/>
      <c r="CL68" s="143"/>
      <c r="CM68" s="144"/>
      <c r="CN68" s="142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4"/>
      <c r="DE68" s="142"/>
      <c r="DF68" s="143"/>
      <c r="DG68" s="143"/>
      <c r="DH68" s="143"/>
      <c r="DI68" s="143"/>
      <c r="DJ68" s="143"/>
      <c r="DK68" s="143"/>
      <c r="DL68" s="143"/>
      <c r="DM68" s="143"/>
      <c r="DN68" s="143"/>
      <c r="DO68" s="143"/>
      <c r="DP68" s="143"/>
      <c r="DQ68" s="143"/>
      <c r="DR68" s="143"/>
      <c r="DS68" s="143"/>
      <c r="DT68" s="144"/>
    </row>
    <row r="69" spans="1:148" ht="28.5" customHeight="1">
      <c r="A69" s="50"/>
      <c r="B69" s="133" t="s">
        <v>36</v>
      </c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5"/>
      <c r="AR69" s="51"/>
      <c r="AS69" s="136" t="s">
        <v>192</v>
      </c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8"/>
      <c r="BH69" s="139" t="s">
        <v>193</v>
      </c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1"/>
      <c r="BX69" s="142">
        <f aca="true" t="shared" si="2" ref="BX69:BX74">DE69</f>
        <v>322800</v>
      </c>
      <c r="BY69" s="143"/>
      <c r="BZ69" s="143"/>
      <c r="CA69" s="143"/>
      <c r="CB69" s="143"/>
      <c r="CC69" s="143"/>
      <c r="CD69" s="143"/>
      <c r="CE69" s="143"/>
      <c r="CF69" s="143"/>
      <c r="CG69" s="143"/>
      <c r="CH69" s="143"/>
      <c r="CI69" s="143"/>
      <c r="CJ69" s="143"/>
      <c r="CK69" s="143"/>
      <c r="CL69" s="143"/>
      <c r="CM69" s="144"/>
      <c r="CN69" s="191"/>
      <c r="CO69" s="192"/>
      <c r="CP69" s="192"/>
      <c r="CQ69" s="192"/>
      <c r="CR69" s="192"/>
      <c r="CS69" s="192"/>
      <c r="CT69" s="192"/>
      <c r="CU69" s="192"/>
      <c r="CV69" s="192"/>
      <c r="CW69" s="192"/>
      <c r="CX69" s="192"/>
      <c r="CY69" s="192"/>
      <c r="CZ69" s="192"/>
      <c r="DA69" s="192"/>
      <c r="DB69" s="192"/>
      <c r="DC69" s="192"/>
      <c r="DD69" s="193"/>
      <c r="DE69" s="142">
        <f>20000+2800+300000</f>
        <v>322800</v>
      </c>
      <c r="DF69" s="143"/>
      <c r="DG69" s="143"/>
      <c r="DH69" s="143"/>
      <c r="DI69" s="143"/>
      <c r="DJ69" s="143"/>
      <c r="DK69" s="143"/>
      <c r="DL69" s="143"/>
      <c r="DM69" s="143"/>
      <c r="DN69" s="143"/>
      <c r="DO69" s="143"/>
      <c r="DP69" s="143"/>
      <c r="DQ69" s="143"/>
      <c r="DR69" s="143"/>
      <c r="DS69" s="143"/>
      <c r="DT69" s="144"/>
      <c r="EA69" s="151"/>
      <c r="EB69" s="152"/>
      <c r="EC69" s="152"/>
      <c r="ED69" s="152"/>
      <c r="EE69" s="152"/>
      <c r="EF69" s="152"/>
      <c r="EG69" s="152"/>
      <c r="EH69" s="152"/>
      <c r="EI69" s="152"/>
      <c r="EJ69" s="152"/>
      <c r="EK69" s="152"/>
      <c r="EL69" s="152"/>
      <c r="EM69" s="152"/>
      <c r="EN69" s="152"/>
      <c r="EO69" s="152"/>
      <c r="EP69" s="152"/>
      <c r="EQ69" s="152"/>
      <c r="ER69" s="152"/>
    </row>
    <row r="70" spans="1:124" ht="28.5" customHeight="1">
      <c r="A70" s="50"/>
      <c r="B70" s="133" t="s">
        <v>36</v>
      </c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5"/>
      <c r="AR70" s="51"/>
      <c r="AS70" s="136" t="s">
        <v>153</v>
      </c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8"/>
      <c r="BH70" s="139" t="s">
        <v>167</v>
      </c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1"/>
      <c r="BX70" s="142">
        <f t="shared" si="2"/>
        <v>200000</v>
      </c>
      <c r="BY70" s="143"/>
      <c r="BZ70" s="143"/>
      <c r="CA70" s="143"/>
      <c r="CB70" s="143"/>
      <c r="CC70" s="143"/>
      <c r="CD70" s="143"/>
      <c r="CE70" s="143"/>
      <c r="CF70" s="143"/>
      <c r="CG70" s="143"/>
      <c r="CH70" s="143"/>
      <c r="CI70" s="143"/>
      <c r="CJ70" s="143"/>
      <c r="CK70" s="143"/>
      <c r="CL70" s="143"/>
      <c r="CM70" s="144"/>
      <c r="CN70" s="191"/>
      <c r="CO70" s="192"/>
      <c r="CP70" s="192"/>
      <c r="CQ70" s="192"/>
      <c r="CR70" s="192"/>
      <c r="CS70" s="192"/>
      <c r="CT70" s="192"/>
      <c r="CU70" s="192"/>
      <c r="CV70" s="192"/>
      <c r="CW70" s="192"/>
      <c r="CX70" s="192"/>
      <c r="CY70" s="192"/>
      <c r="CZ70" s="192"/>
      <c r="DA70" s="192"/>
      <c r="DB70" s="192"/>
      <c r="DC70" s="192"/>
      <c r="DD70" s="193"/>
      <c r="DE70" s="142">
        <v>200000</v>
      </c>
      <c r="DF70" s="143"/>
      <c r="DG70" s="143"/>
      <c r="DH70" s="143"/>
      <c r="DI70" s="143"/>
      <c r="DJ70" s="143"/>
      <c r="DK70" s="143"/>
      <c r="DL70" s="143"/>
      <c r="DM70" s="143"/>
      <c r="DN70" s="143"/>
      <c r="DO70" s="143"/>
      <c r="DP70" s="143"/>
      <c r="DQ70" s="143"/>
      <c r="DR70" s="143"/>
      <c r="DS70" s="143"/>
      <c r="DT70" s="144"/>
    </row>
    <row r="71" spans="1:124" ht="28.5" customHeight="1">
      <c r="A71" s="50"/>
      <c r="B71" s="133" t="s">
        <v>36</v>
      </c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5"/>
      <c r="AR71" s="51"/>
      <c r="AS71" s="139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1"/>
      <c r="BH71" s="139" t="s">
        <v>198</v>
      </c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1"/>
      <c r="BX71" s="142">
        <f t="shared" si="2"/>
        <v>20000</v>
      </c>
      <c r="BY71" s="143"/>
      <c r="BZ71" s="143"/>
      <c r="CA71" s="143"/>
      <c r="CB71" s="143"/>
      <c r="CC71" s="143"/>
      <c r="CD71" s="143"/>
      <c r="CE71" s="143"/>
      <c r="CF71" s="143"/>
      <c r="CG71" s="143"/>
      <c r="CH71" s="143"/>
      <c r="CI71" s="143"/>
      <c r="CJ71" s="143"/>
      <c r="CK71" s="143"/>
      <c r="CL71" s="143"/>
      <c r="CM71" s="144"/>
      <c r="CN71" s="142"/>
      <c r="CO71" s="143"/>
      <c r="CP71" s="143"/>
      <c r="CQ71" s="143"/>
      <c r="CR71" s="143"/>
      <c r="CS71" s="143"/>
      <c r="CT71" s="143"/>
      <c r="CU71" s="143"/>
      <c r="CV71" s="143"/>
      <c r="CW71" s="143"/>
      <c r="CX71" s="143"/>
      <c r="CY71" s="143"/>
      <c r="CZ71" s="143"/>
      <c r="DA71" s="143"/>
      <c r="DB71" s="143"/>
      <c r="DC71" s="143"/>
      <c r="DD71" s="144"/>
      <c r="DE71" s="142">
        <v>20000</v>
      </c>
      <c r="DF71" s="143"/>
      <c r="DG71" s="143"/>
      <c r="DH71" s="143"/>
      <c r="DI71" s="143"/>
      <c r="DJ71" s="143"/>
      <c r="DK71" s="143"/>
      <c r="DL71" s="143"/>
      <c r="DM71" s="143"/>
      <c r="DN71" s="143"/>
      <c r="DO71" s="143"/>
      <c r="DP71" s="143"/>
      <c r="DQ71" s="143"/>
      <c r="DR71" s="143"/>
      <c r="DS71" s="143"/>
      <c r="DT71" s="144"/>
    </row>
    <row r="72" spans="1:124" ht="28.5" customHeight="1">
      <c r="A72" s="50"/>
      <c r="B72" s="133" t="s">
        <v>36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5"/>
      <c r="AR72" s="51"/>
      <c r="AS72" s="139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1"/>
      <c r="BH72" s="139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1"/>
      <c r="BX72" s="142">
        <f t="shared" si="2"/>
        <v>0</v>
      </c>
      <c r="BY72" s="143"/>
      <c r="BZ72" s="143"/>
      <c r="CA72" s="143"/>
      <c r="CB72" s="143"/>
      <c r="CC72" s="143"/>
      <c r="CD72" s="143"/>
      <c r="CE72" s="143"/>
      <c r="CF72" s="143"/>
      <c r="CG72" s="143"/>
      <c r="CH72" s="143"/>
      <c r="CI72" s="143"/>
      <c r="CJ72" s="143"/>
      <c r="CK72" s="143"/>
      <c r="CL72" s="143"/>
      <c r="CM72" s="144"/>
      <c r="CN72" s="142"/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3"/>
      <c r="DB72" s="143"/>
      <c r="DC72" s="143"/>
      <c r="DD72" s="144"/>
      <c r="DE72" s="142"/>
      <c r="DF72" s="143"/>
      <c r="DG72" s="143"/>
      <c r="DH72" s="143"/>
      <c r="DI72" s="143"/>
      <c r="DJ72" s="143"/>
      <c r="DK72" s="143"/>
      <c r="DL72" s="143"/>
      <c r="DM72" s="143"/>
      <c r="DN72" s="143"/>
      <c r="DO72" s="143"/>
      <c r="DP72" s="143"/>
      <c r="DQ72" s="143"/>
      <c r="DR72" s="143"/>
      <c r="DS72" s="143"/>
      <c r="DT72" s="144"/>
    </row>
    <row r="73" spans="1:150" ht="28.5" customHeight="1">
      <c r="A73" s="50"/>
      <c r="B73" s="165" t="s">
        <v>37</v>
      </c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7"/>
      <c r="AR73" s="51"/>
      <c r="AS73" s="136" t="s">
        <v>154</v>
      </c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8"/>
      <c r="BH73" s="139" t="s">
        <v>193</v>
      </c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1"/>
      <c r="BX73" s="142">
        <f t="shared" si="2"/>
        <v>0</v>
      </c>
      <c r="BY73" s="143"/>
      <c r="BZ73" s="143"/>
      <c r="CA73" s="143"/>
      <c r="CB73" s="143"/>
      <c r="CC73" s="143"/>
      <c r="CD73" s="143"/>
      <c r="CE73" s="143"/>
      <c r="CF73" s="143"/>
      <c r="CG73" s="143"/>
      <c r="CH73" s="143"/>
      <c r="CI73" s="143"/>
      <c r="CJ73" s="143"/>
      <c r="CK73" s="143"/>
      <c r="CL73" s="143"/>
      <c r="CM73" s="144"/>
      <c r="CN73" s="191"/>
      <c r="CO73" s="192"/>
      <c r="CP73" s="192"/>
      <c r="CQ73" s="192"/>
      <c r="CR73" s="192"/>
      <c r="CS73" s="192"/>
      <c r="CT73" s="192"/>
      <c r="CU73" s="192"/>
      <c r="CV73" s="192"/>
      <c r="CW73" s="192"/>
      <c r="CX73" s="192"/>
      <c r="CY73" s="192"/>
      <c r="CZ73" s="192"/>
      <c r="DA73" s="192"/>
      <c r="DB73" s="192"/>
      <c r="DC73" s="192"/>
      <c r="DD73" s="193"/>
      <c r="DE73" s="142"/>
      <c r="DF73" s="143"/>
      <c r="DG73" s="143"/>
      <c r="DH73" s="143"/>
      <c r="DI73" s="143"/>
      <c r="DJ73" s="143"/>
      <c r="DK73" s="143"/>
      <c r="DL73" s="143"/>
      <c r="DM73" s="143"/>
      <c r="DN73" s="143"/>
      <c r="DO73" s="143"/>
      <c r="DP73" s="143"/>
      <c r="DQ73" s="143"/>
      <c r="DR73" s="143"/>
      <c r="DS73" s="143"/>
      <c r="DT73" s="144"/>
      <c r="EC73" s="151"/>
      <c r="ED73" s="152"/>
      <c r="EE73" s="152"/>
      <c r="EF73" s="152"/>
      <c r="EG73" s="152"/>
      <c r="EH73" s="152"/>
      <c r="EI73" s="152"/>
      <c r="EJ73" s="152"/>
      <c r="EK73" s="152"/>
      <c r="EL73" s="152"/>
      <c r="EM73" s="152"/>
      <c r="EN73" s="152"/>
      <c r="EO73" s="152"/>
      <c r="EP73" s="152"/>
      <c r="EQ73" s="152"/>
      <c r="ER73" s="152"/>
      <c r="ES73" s="152"/>
      <c r="ET73" s="152"/>
    </row>
    <row r="74" spans="1:124" ht="28.5" customHeight="1">
      <c r="A74" s="50"/>
      <c r="B74" s="165" t="s">
        <v>37</v>
      </c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7"/>
      <c r="AR74" s="51"/>
      <c r="AS74" s="136" t="s">
        <v>155</v>
      </c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8"/>
      <c r="BH74" s="139" t="s">
        <v>167</v>
      </c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1"/>
      <c r="BX74" s="142">
        <f t="shared" si="2"/>
        <v>80000</v>
      </c>
      <c r="BY74" s="143"/>
      <c r="BZ74" s="143"/>
      <c r="CA74" s="143"/>
      <c r="CB74" s="143"/>
      <c r="CC74" s="143"/>
      <c r="CD74" s="143"/>
      <c r="CE74" s="143"/>
      <c r="CF74" s="143"/>
      <c r="CG74" s="143"/>
      <c r="CH74" s="143"/>
      <c r="CI74" s="143"/>
      <c r="CJ74" s="143"/>
      <c r="CK74" s="143"/>
      <c r="CL74" s="143"/>
      <c r="CM74" s="144"/>
      <c r="CN74" s="191"/>
      <c r="CO74" s="192"/>
      <c r="CP74" s="192"/>
      <c r="CQ74" s="192"/>
      <c r="CR74" s="192"/>
      <c r="CS74" s="192"/>
      <c r="CT74" s="192"/>
      <c r="CU74" s="192"/>
      <c r="CV74" s="192"/>
      <c r="CW74" s="192"/>
      <c r="CX74" s="192"/>
      <c r="CY74" s="192"/>
      <c r="CZ74" s="192"/>
      <c r="DA74" s="192"/>
      <c r="DB74" s="192"/>
      <c r="DC74" s="192"/>
      <c r="DD74" s="193"/>
      <c r="DE74" s="142">
        <f>50000+30000</f>
        <v>80000</v>
      </c>
      <c r="DF74" s="143"/>
      <c r="DG74" s="143"/>
      <c r="DH74" s="143"/>
      <c r="DI74" s="143"/>
      <c r="DJ74" s="143"/>
      <c r="DK74" s="143"/>
      <c r="DL74" s="143"/>
      <c r="DM74" s="143"/>
      <c r="DN74" s="143"/>
      <c r="DO74" s="143"/>
      <c r="DP74" s="143"/>
      <c r="DQ74" s="143"/>
      <c r="DR74" s="143"/>
      <c r="DS74" s="143"/>
      <c r="DT74" s="144"/>
    </row>
    <row r="75" spans="1:124" ht="28.5" customHeight="1">
      <c r="A75" s="50"/>
      <c r="B75" s="165" t="s">
        <v>94</v>
      </c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7"/>
      <c r="AR75" s="51"/>
      <c r="AS75" s="139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1"/>
      <c r="BH75" s="139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1"/>
      <c r="BX75" s="142"/>
      <c r="BY75" s="143"/>
      <c r="BZ75" s="143"/>
      <c r="CA75" s="143"/>
      <c r="CB75" s="143"/>
      <c r="CC75" s="143"/>
      <c r="CD75" s="143"/>
      <c r="CE75" s="143"/>
      <c r="CF75" s="143"/>
      <c r="CG75" s="143"/>
      <c r="CH75" s="143"/>
      <c r="CI75" s="143"/>
      <c r="CJ75" s="143"/>
      <c r="CK75" s="143"/>
      <c r="CL75" s="143"/>
      <c r="CM75" s="144"/>
      <c r="CN75" s="142"/>
      <c r="CO75" s="143"/>
      <c r="CP75" s="143"/>
      <c r="CQ75" s="143"/>
      <c r="CR75" s="143"/>
      <c r="CS75" s="143"/>
      <c r="CT75" s="143"/>
      <c r="CU75" s="143"/>
      <c r="CV75" s="143"/>
      <c r="CW75" s="143"/>
      <c r="CX75" s="143"/>
      <c r="CY75" s="143"/>
      <c r="CZ75" s="143"/>
      <c r="DA75" s="143"/>
      <c r="DB75" s="143"/>
      <c r="DC75" s="143"/>
      <c r="DD75" s="144"/>
      <c r="DE75" s="169"/>
      <c r="DF75" s="170"/>
      <c r="DG75" s="170"/>
      <c r="DH75" s="170"/>
      <c r="DI75" s="170"/>
      <c r="DJ75" s="170"/>
      <c r="DK75" s="170"/>
      <c r="DL75" s="170"/>
      <c r="DM75" s="170"/>
      <c r="DN75" s="170"/>
      <c r="DO75" s="170"/>
      <c r="DP75" s="170"/>
      <c r="DQ75" s="170"/>
      <c r="DR75" s="170"/>
      <c r="DS75" s="170"/>
      <c r="DT75" s="171"/>
    </row>
    <row r="76" spans="1:124" ht="28.5" customHeight="1">
      <c r="A76" s="50"/>
      <c r="B76" s="133" t="s">
        <v>37</v>
      </c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5"/>
      <c r="AR76" s="51"/>
      <c r="AS76" s="139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1"/>
      <c r="BH76" s="139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1"/>
      <c r="BX76" s="142"/>
      <c r="BY76" s="143"/>
      <c r="BZ76" s="143"/>
      <c r="CA76" s="143"/>
      <c r="CB76" s="143"/>
      <c r="CC76" s="143"/>
      <c r="CD76" s="143"/>
      <c r="CE76" s="143"/>
      <c r="CF76" s="143"/>
      <c r="CG76" s="143"/>
      <c r="CH76" s="143"/>
      <c r="CI76" s="143"/>
      <c r="CJ76" s="143"/>
      <c r="CK76" s="143"/>
      <c r="CL76" s="143"/>
      <c r="CM76" s="144"/>
      <c r="CN76" s="142"/>
      <c r="CO76" s="143"/>
      <c r="CP76" s="143"/>
      <c r="CQ76" s="143"/>
      <c r="CR76" s="143"/>
      <c r="CS76" s="143"/>
      <c r="CT76" s="143"/>
      <c r="CU76" s="143"/>
      <c r="CV76" s="143"/>
      <c r="CW76" s="143"/>
      <c r="CX76" s="143"/>
      <c r="CY76" s="143"/>
      <c r="CZ76" s="143"/>
      <c r="DA76" s="143"/>
      <c r="DB76" s="143"/>
      <c r="DC76" s="143"/>
      <c r="DD76" s="144"/>
      <c r="DE76" s="169"/>
      <c r="DF76" s="170"/>
      <c r="DG76" s="170"/>
      <c r="DH76" s="170"/>
      <c r="DI76" s="170"/>
      <c r="DJ76" s="170"/>
      <c r="DK76" s="170"/>
      <c r="DL76" s="170"/>
      <c r="DM76" s="170"/>
      <c r="DN76" s="170"/>
      <c r="DO76" s="170"/>
      <c r="DP76" s="170"/>
      <c r="DQ76" s="170"/>
      <c r="DR76" s="170"/>
      <c r="DS76" s="170"/>
      <c r="DT76" s="171"/>
    </row>
    <row r="77" spans="1:124" ht="13.5" customHeight="1">
      <c r="A77" s="50"/>
      <c r="B77" s="188" t="s">
        <v>176</v>
      </c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90"/>
      <c r="AR77" s="51"/>
      <c r="AS77" s="139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1"/>
      <c r="BH77" s="139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1"/>
      <c r="BX77" s="142"/>
      <c r="BY77" s="143"/>
      <c r="BZ77" s="143"/>
      <c r="CA77" s="143"/>
      <c r="CB77" s="143"/>
      <c r="CC77" s="143"/>
      <c r="CD77" s="143"/>
      <c r="CE77" s="143"/>
      <c r="CF77" s="143"/>
      <c r="CG77" s="143"/>
      <c r="CH77" s="143"/>
      <c r="CI77" s="143"/>
      <c r="CJ77" s="143"/>
      <c r="CK77" s="143"/>
      <c r="CL77" s="143"/>
      <c r="CM77" s="144"/>
      <c r="CN77" s="142"/>
      <c r="CO77" s="143"/>
      <c r="CP77" s="143"/>
      <c r="CQ77" s="143"/>
      <c r="CR77" s="143"/>
      <c r="CS77" s="143"/>
      <c r="CT77" s="143"/>
      <c r="CU77" s="143"/>
      <c r="CV77" s="143"/>
      <c r="CW77" s="143"/>
      <c r="CX77" s="143"/>
      <c r="CY77" s="143"/>
      <c r="CZ77" s="143"/>
      <c r="DA77" s="143"/>
      <c r="DB77" s="143"/>
      <c r="DC77" s="143"/>
      <c r="DD77" s="144"/>
      <c r="DE77" s="169"/>
      <c r="DF77" s="170"/>
      <c r="DG77" s="170"/>
      <c r="DH77" s="170"/>
      <c r="DI77" s="170"/>
      <c r="DJ77" s="170"/>
      <c r="DK77" s="170"/>
      <c r="DL77" s="170"/>
      <c r="DM77" s="170"/>
      <c r="DN77" s="170"/>
      <c r="DO77" s="170"/>
      <c r="DP77" s="170"/>
      <c r="DQ77" s="170"/>
      <c r="DR77" s="170"/>
      <c r="DS77" s="170"/>
      <c r="DT77" s="171"/>
    </row>
    <row r="78" spans="1:124" ht="13.5" customHeight="1">
      <c r="A78" s="50"/>
      <c r="B78" s="164" t="s">
        <v>1</v>
      </c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46"/>
      <c r="AS78" s="185"/>
      <c r="AT78" s="186"/>
      <c r="AU78" s="186"/>
      <c r="AV78" s="186"/>
      <c r="AW78" s="186"/>
      <c r="AX78" s="186"/>
      <c r="AY78" s="186"/>
      <c r="AZ78" s="186"/>
      <c r="BA78" s="186"/>
      <c r="BB78" s="186"/>
      <c r="BC78" s="186"/>
      <c r="BD78" s="186"/>
      <c r="BE78" s="186"/>
      <c r="BF78" s="186"/>
      <c r="BG78" s="187"/>
      <c r="BH78" s="139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1"/>
      <c r="BX78" s="142"/>
      <c r="BY78" s="143"/>
      <c r="BZ78" s="143"/>
      <c r="CA78" s="143"/>
      <c r="CB78" s="143"/>
      <c r="CC78" s="143"/>
      <c r="CD78" s="143"/>
      <c r="CE78" s="143"/>
      <c r="CF78" s="143"/>
      <c r="CG78" s="143"/>
      <c r="CH78" s="143"/>
      <c r="CI78" s="143"/>
      <c r="CJ78" s="143"/>
      <c r="CK78" s="143"/>
      <c r="CL78" s="143"/>
      <c r="CM78" s="144"/>
      <c r="CN78" s="142"/>
      <c r="CO78" s="143"/>
      <c r="CP78" s="143"/>
      <c r="CQ78" s="143"/>
      <c r="CR78" s="143"/>
      <c r="CS78" s="143"/>
      <c r="CT78" s="143"/>
      <c r="CU78" s="143"/>
      <c r="CV78" s="143"/>
      <c r="CW78" s="143"/>
      <c r="CX78" s="143"/>
      <c r="CY78" s="143"/>
      <c r="CZ78" s="143"/>
      <c r="DA78" s="143"/>
      <c r="DB78" s="143"/>
      <c r="DC78" s="143"/>
      <c r="DD78" s="144"/>
      <c r="DE78" s="169"/>
      <c r="DF78" s="170"/>
      <c r="DG78" s="170"/>
      <c r="DH78" s="170"/>
      <c r="DI78" s="170"/>
      <c r="DJ78" s="170"/>
      <c r="DK78" s="170"/>
      <c r="DL78" s="170"/>
      <c r="DM78" s="170"/>
      <c r="DN78" s="170"/>
      <c r="DO78" s="170"/>
      <c r="DP78" s="170"/>
      <c r="DQ78" s="170"/>
      <c r="DR78" s="170"/>
      <c r="DS78" s="170"/>
      <c r="DT78" s="171"/>
    </row>
    <row r="79" spans="1:124" ht="43.5" customHeight="1">
      <c r="A79" s="50"/>
      <c r="B79" s="184" t="s">
        <v>177</v>
      </c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51"/>
      <c r="AS79" s="139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1"/>
      <c r="BH79" s="139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1"/>
      <c r="BX79" s="142"/>
      <c r="BY79" s="143"/>
      <c r="BZ79" s="143"/>
      <c r="CA79" s="143"/>
      <c r="CB79" s="143"/>
      <c r="CC79" s="143"/>
      <c r="CD79" s="143"/>
      <c r="CE79" s="143"/>
      <c r="CF79" s="143"/>
      <c r="CG79" s="143"/>
      <c r="CH79" s="143"/>
      <c r="CI79" s="143"/>
      <c r="CJ79" s="143"/>
      <c r="CK79" s="143"/>
      <c r="CL79" s="143"/>
      <c r="CM79" s="144"/>
      <c r="CN79" s="142"/>
      <c r="CO79" s="143"/>
      <c r="CP79" s="143"/>
      <c r="CQ79" s="143"/>
      <c r="CR79" s="143"/>
      <c r="CS79" s="143"/>
      <c r="CT79" s="143"/>
      <c r="CU79" s="143"/>
      <c r="CV79" s="143"/>
      <c r="CW79" s="143"/>
      <c r="CX79" s="143"/>
      <c r="CY79" s="143"/>
      <c r="CZ79" s="143"/>
      <c r="DA79" s="143"/>
      <c r="DB79" s="143"/>
      <c r="DC79" s="143"/>
      <c r="DD79" s="144"/>
      <c r="DE79" s="169"/>
      <c r="DF79" s="170"/>
      <c r="DG79" s="170"/>
      <c r="DH79" s="170"/>
      <c r="DI79" s="170"/>
      <c r="DJ79" s="170"/>
      <c r="DK79" s="170"/>
      <c r="DL79" s="170"/>
      <c r="DM79" s="170"/>
      <c r="DN79" s="170"/>
      <c r="DO79" s="170"/>
      <c r="DP79" s="170"/>
      <c r="DQ79" s="170"/>
      <c r="DR79" s="170"/>
      <c r="DS79" s="170"/>
      <c r="DT79" s="171"/>
    </row>
    <row r="80" spans="1:124" ht="28.5" customHeight="1">
      <c r="A80" s="50"/>
      <c r="B80" s="184" t="s">
        <v>103</v>
      </c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51"/>
      <c r="AS80" s="139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1"/>
      <c r="BH80" s="139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1"/>
      <c r="BX80" s="142"/>
      <c r="BY80" s="143"/>
      <c r="BZ80" s="143"/>
      <c r="CA80" s="143"/>
      <c r="CB80" s="143"/>
      <c r="CC80" s="143"/>
      <c r="CD80" s="143"/>
      <c r="CE80" s="143"/>
      <c r="CF80" s="143"/>
      <c r="CG80" s="143"/>
      <c r="CH80" s="143"/>
      <c r="CI80" s="143"/>
      <c r="CJ80" s="143"/>
      <c r="CK80" s="143"/>
      <c r="CL80" s="143"/>
      <c r="CM80" s="144"/>
      <c r="CN80" s="142"/>
      <c r="CO80" s="143"/>
      <c r="CP80" s="143"/>
      <c r="CQ80" s="143"/>
      <c r="CR80" s="143"/>
      <c r="CS80" s="143"/>
      <c r="CT80" s="143"/>
      <c r="CU80" s="143"/>
      <c r="CV80" s="143"/>
      <c r="CW80" s="143"/>
      <c r="CX80" s="143"/>
      <c r="CY80" s="143"/>
      <c r="CZ80" s="143"/>
      <c r="DA80" s="143"/>
      <c r="DB80" s="143"/>
      <c r="DC80" s="143"/>
      <c r="DD80" s="144"/>
      <c r="DE80" s="169"/>
      <c r="DF80" s="170"/>
      <c r="DG80" s="170"/>
      <c r="DH80" s="170"/>
      <c r="DI80" s="170"/>
      <c r="DJ80" s="170"/>
      <c r="DK80" s="170"/>
      <c r="DL80" s="170"/>
      <c r="DM80" s="170"/>
      <c r="DN80" s="170"/>
      <c r="DO80" s="170"/>
      <c r="DP80" s="170"/>
      <c r="DQ80" s="170"/>
      <c r="DR80" s="170"/>
      <c r="DS80" s="170"/>
      <c r="DT80" s="171"/>
    </row>
    <row r="81" spans="1:124" s="60" customFormat="1" ht="13.5" customHeight="1">
      <c r="A81" s="58"/>
      <c r="B81" s="161" t="s">
        <v>24</v>
      </c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3"/>
      <c r="AR81" s="59"/>
      <c r="AS81" s="172"/>
      <c r="AT81" s="173"/>
      <c r="AU81" s="173"/>
      <c r="AV81" s="173"/>
      <c r="AW81" s="173"/>
      <c r="AX81" s="173"/>
      <c r="AY81" s="173"/>
      <c r="AZ81" s="173"/>
      <c r="BA81" s="173"/>
      <c r="BB81" s="173"/>
      <c r="BC81" s="173"/>
      <c r="BD81" s="173"/>
      <c r="BE81" s="173"/>
      <c r="BF81" s="173"/>
      <c r="BG81" s="174"/>
      <c r="BH81" s="175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7"/>
      <c r="BX81" s="178"/>
      <c r="BY81" s="179"/>
      <c r="BZ81" s="179"/>
      <c r="CA81" s="179"/>
      <c r="CB81" s="179"/>
      <c r="CC81" s="179"/>
      <c r="CD81" s="179"/>
      <c r="CE81" s="179"/>
      <c r="CF81" s="179"/>
      <c r="CG81" s="179"/>
      <c r="CH81" s="179"/>
      <c r="CI81" s="179"/>
      <c r="CJ81" s="179"/>
      <c r="CK81" s="179"/>
      <c r="CL81" s="179"/>
      <c r="CM81" s="180"/>
      <c r="CN81" s="178"/>
      <c r="CO81" s="179"/>
      <c r="CP81" s="179"/>
      <c r="CQ81" s="179"/>
      <c r="CR81" s="179"/>
      <c r="CS81" s="179"/>
      <c r="CT81" s="179"/>
      <c r="CU81" s="179"/>
      <c r="CV81" s="179"/>
      <c r="CW81" s="179"/>
      <c r="CX81" s="179"/>
      <c r="CY81" s="179"/>
      <c r="CZ81" s="179"/>
      <c r="DA81" s="179"/>
      <c r="DB81" s="179"/>
      <c r="DC81" s="179"/>
      <c r="DD81" s="180"/>
      <c r="DE81" s="181"/>
      <c r="DF81" s="182"/>
      <c r="DG81" s="182"/>
      <c r="DH81" s="182"/>
      <c r="DI81" s="182"/>
      <c r="DJ81" s="182"/>
      <c r="DK81" s="182"/>
      <c r="DL81" s="182"/>
      <c r="DM81" s="182"/>
      <c r="DN81" s="182"/>
      <c r="DO81" s="182"/>
      <c r="DP81" s="182"/>
      <c r="DQ81" s="182"/>
      <c r="DR81" s="182"/>
      <c r="DS81" s="182"/>
      <c r="DT81" s="183"/>
    </row>
    <row r="82" spans="1:124" ht="13.5" customHeight="1">
      <c r="A82" s="50"/>
      <c r="B82" s="155" t="s">
        <v>25</v>
      </c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7"/>
      <c r="AR82" s="51"/>
      <c r="AS82" s="136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8"/>
      <c r="BH82" s="139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1"/>
      <c r="BX82" s="142"/>
      <c r="BY82" s="143"/>
      <c r="BZ82" s="143"/>
      <c r="CA82" s="143"/>
      <c r="CB82" s="143"/>
      <c r="CC82" s="143"/>
      <c r="CD82" s="143"/>
      <c r="CE82" s="143"/>
      <c r="CF82" s="143"/>
      <c r="CG82" s="143"/>
      <c r="CH82" s="143"/>
      <c r="CI82" s="143"/>
      <c r="CJ82" s="143"/>
      <c r="CK82" s="143"/>
      <c r="CL82" s="143"/>
      <c r="CM82" s="144"/>
      <c r="CN82" s="142"/>
      <c r="CO82" s="143"/>
      <c r="CP82" s="143"/>
      <c r="CQ82" s="143"/>
      <c r="CR82" s="143"/>
      <c r="CS82" s="143"/>
      <c r="CT82" s="143"/>
      <c r="CU82" s="143"/>
      <c r="CV82" s="143"/>
      <c r="CW82" s="143"/>
      <c r="CX82" s="143"/>
      <c r="CY82" s="143"/>
      <c r="CZ82" s="143"/>
      <c r="DA82" s="143"/>
      <c r="DB82" s="143"/>
      <c r="DC82" s="143"/>
      <c r="DD82" s="144"/>
      <c r="DE82" s="169"/>
      <c r="DF82" s="170"/>
      <c r="DG82" s="170"/>
      <c r="DH82" s="170"/>
      <c r="DI82" s="170"/>
      <c r="DJ82" s="170"/>
      <c r="DK82" s="170"/>
      <c r="DL82" s="170"/>
      <c r="DM82" s="170"/>
      <c r="DN82" s="170"/>
      <c r="DO82" s="170"/>
      <c r="DP82" s="170"/>
      <c r="DQ82" s="170"/>
      <c r="DR82" s="170"/>
      <c r="DS82" s="170"/>
      <c r="DT82" s="171"/>
    </row>
    <row r="83" spans="1:124" ht="28.5" customHeight="1">
      <c r="A83" s="50"/>
      <c r="B83" s="133" t="s">
        <v>178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5"/>
      <c r="AR83" s="51"/>
      <c r="AS83" s="136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8"/>
      <c r="BH83" s="139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1"/>
      <c r="BX83" s="142"/>
      <c r="BY83" s="143"/>
      <c r="BZ83" s="143"/>
      <c r="CA83" s="143"/>
      <c r="CB83" s="143"/>
      <c r="CC83" s="143"/>
      <c r="CD83" s="143"/>
      <c r="CE83" s="143"/>
      <c r="CF83" s="143"/>
      <c r="CG83" s="143"/>
      <c r="CH83" s="143"/>
      <c r="CI83" s="143"/>
      <c r="CJ83" s="143"/>
      <c r="CK83" s="143"/>
      <c r="CL83" s="143"/>
      <c r="CM83" s="144"/>
      <c r="CN83" s="142"/>
      <c r="CO83" s="143"/>
      <c r="CP83" s="143"/>
      <c r="CQ83" s="143"/>
      <c r="CR83" s="143"/>
      <c r="CS83" s="143"/>
      <c r="CT83" s="143"/>
      <c r="CU83" s="143"/>
      <c r="CV83" s="143"/>
      <c r="CW83" s="143"/>
      <c r="CX83" s="143"/>
      <c r="CY83" s="143"/>
      <c r="CZ83" s="143"/>
      <c r="DA83" s="143"/>
      <c r="DB83" s="143"/>
      <c r="DC83" s="143"/>
      <c r="DD83" s="144"/>
      <c r="DE83" s="169"/>
      <c r="DF83" s="170"/>
      <c r="DG83" s="170"/>
      <c r="DH83" s="170"/>
      <c r="DI83" s="170"/>
      <c r="DJ83" s="170"/>
      <c r="DK83" s="170"/>
      <c r="DL83" s="170"/>
      <c r="DM83" s="170"/>
      <c r="DN83" s="170"/>
      <c r="DO83" s="170"/>
      <c r="DP83" s="170"/>
      <c r="DQ83" s="170"/>
      <c r="DR83" s="170"/>
      <c r="DS83" s="170"/>
      <c r="DT83" s="171"/>
    </row>
    <row r="84" spans="1:150" ht="43.5" customHeight="1">
      <c r="A84" s="50"/>
      <c r="B84" s="133" t="s">
        <v>179</v>
      </c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5"/>
      <c r="AR84" s="51"/>
      <c r="AS84" s="136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8"/>
      <c r="BH84" s="139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1"/>
      <c r="BX84" s="142"/>
      <c r="BY84" s="143"/>
      <c r="BZ84" s="143"/>
      <c r="CA84" s="143"/>
      <c r="CB84" s="143"/>
      <c r="CC84" s="143"/>
      <c r="CD84" s="143"/>
      <c r="CE84" s="143"/>
      <c r="CF84" s="143"/>
      <c r="CG84" s="143"/>
      <c r="CH84" s="143"/>
      <c r="CI84" s="143"/>
      <c r="CJ84" s="143"/>
      <c r="CK84" s="143"/>
      <c r="CL84" s="143"/>
      <c r="CM84" s="144"/>
      <c r="CN84" s="142"/>
      <c r="CO84" s="143"/>
      <c r="CP84" s="143"/>
      <c r="CQ84" s="143"/>
      <c r="CR84" s="143"/>
      <c r="CS84" s="143"/>
      <c r="CT84" s="143"/>
      <c r="CU84" s="143"/>
      <c r="CV84" s="143"/>
      <c r="CW84" s="143"/>
      <c r="CX84" s="143"/>
      <c r="CY84" s="143"/>
      <c r="CZ84" s="143"/>
      <c r="DA84" s="143"/>
      <c r="DB84" s="143"/>
      <c r="DC84" s="143"/>
      <c r="DD84" s="144"/>
      <c r="DE84" s="169"/>
      <c r="DF84" s="170"/>
      <c r="DG84" s="170"/>
      <c r="DH84" s="170"/>
      <c r="DI84" s="170"/>
      <c r="DJ84" s="170"/>
      <c r="DK84" s="170"/>
      <c r="DL84" s="170"/>
      <c r="DM84" s="170"/>
      <c r="DN84" s="170"/>
      <c r="DO84" s="170"/>
      <c r="DP84" s="170"/>
      <c r="DQ84" s="170"/>
      <c r="DR84" s="170"/>
      <c r="DS84" s="170"/>
      <c r="DT84" s="171"/>
      <c r="EA84" s="151"/>
      <c r="EB84" s="152"/>
      <c r="EC84" s="152"/>
      <c r="ED84" s="152"/>
      <c r="EE84" s="152"/>
      <c r="EF84" s="152"/>
      <c r="EG84" s="152"/>
      <c r="EH84" s="152"/>
      <c r="EI84" s="152"/>
      <c r="EJ84" s="152"/>
      <c r="EK84" s="152"/>
      <c r="EL84" s="152"/>
      <c r="EM84" s="152"/>
      <c r="EN84" s="152"/>
      <c r="EO84" s="152"/>
      <c r="EP84" s="152"/>
      <c r="EQ84" s="152"/>
      <c r="ER84" s="152"/>
      <c r="ES84" s="152"/>
      <c r="ET84" s="152"/>
    </row>
    <row r="85" spans="2:149" ht="12" customHeight="1"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EA85" s="151"/>
      <c r="EB85" s="152"/>
      <c r="EC85" s="152"/>
      <c r="ED85" s="152"/>
      <c r="EE85" s="152"/>
      <c r="EF85" s="152"/>
      <c r="EG85" s="152"/>
      <c r="EH85" s="152"/>
      <c r="EI85" s="152"/>
      <c r="EJ85" s="152"/>
      <c r="EK85" s="152"/>
      <c r="EL85" s="152"/>
      <c r="EM85" s="152"/>
      <c r="EN85" s="152"/>
      <c r="EO85" s="152"/>
      <c r="EP85" s="152"/>
      <c r="EQ85" s="152"/>
      <c r="ER85" s="152"/>
      <c r="ES85" s="152"/>
    </row>
    <row r="86" spans="1:124" ht="13.5" customHeight="1">
      <c r="A86" s="5" t="s">
        <v>180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X86" s="94"/>
      <c r="BY86" s="94"/>
      <c r="BZ86" s="94"/>
      <c r="CA86" s="94"/>
      <c r="CB86" s="94"/>
      <c r="CC86" s="94"/>
      <c r="CD86" s="94"/>
      <c r="CE86" s="94"/>
      <c r="CF86" s="94"/>
      <c r="CG86" s="94"/>
      <c r="CH86" s="94"/>
      <c r="CI86" s="94"/>
      <c r="CJ86" s="94"/>
      <c r="CK86" s="94"/>
      <c r="CL86" s="94"/>
      <c r="CM86" s="94"/>
      <c r="CN86" s="94"/>
      <c r="CO86" s="1"/>
      <c r="CP86" s="1"/>
      <c r="CQ86" s="94" t="s">
        <v>156</v>
      </c>
      <c r="CR86" s="94"/>
      <c r="CS86" s="94"/>
      <c r="CT86" s="94"/>
      <c r="CU86" s="94"/>
      <c r="CV86" s="94"/>
      <c r="CW86" s="94"/>
      <c r="CX86" s="94"/>
      <c r="CY86" s="94"/>
      <c r="CZ86" s="94"/>
      <c r="DA86" s="94"/>
      <c r="DB86" s="94"/>
      <c r="DC86" s="94"/>
      <c r="DD86" s="94"/>
      <c r="DE86" s="94"/>
      <c r="DF86" s="94"/>
      <c r="DG86" s="94"/>
      <c r="DH86" s="94"/>
      <c r="DI86" s="94"/>
      <c r="DJ86" s="94"/>
      <c r="DK86" s="94"/>
      <c r="DL86" s="94"/>
      <c r="DM86" s="94"/>
      <c r="DN86" s="94"/>
      <c r="DO86" s="94"/>
      <c r="DP86" s="94"/>
      <c r="DQ86" s="94"/>
      <c r="DR86" s="94"/>
      <c r="DS86" s="94"/>
      <c r="DT86" s="94"/>
    </row>
    <row r="87" spans="1:124" ht="13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X87" s="168" t="s">
        <v>13</v>
      </c>
      <c r="BY87" s="168"/>
      <c r="BZ87" s="168"/>
      <c r="CA87" s="168"/>
      <c r="CB87" s="168"/>
      <c r="CC87" s="168"/>
      <c r="CD87" s="168"/>
      <c r="CE87" s="168"/>
      <c r="CF87" s="168"/>
      <c r="CG87" s="168"/>
      <c r="CH87" s="168"/>
      <c r="CI87" s="168"/>
      <c r="CJ87" s="168"/>
      <c r="CK87" s="168"/>
      <c r="CL87" s="168"/>
      <c r="CM87" s="168"/>
      <c r="CN87" s="168"/>
      <c r="CO87" s="2"/>
      <c r="CP87" s="2"/>
      <c r="CQ87" s="168" t="s">
        <v>14</v>
      </c>
      <c r="CR87" s="168"/>
      <c r="CS87" s="168"/>
      <c r="CT87" s="168"/>
      <c r="CU87" s="168"/>
      <c r="CV87" s="168"/>
      <c r="CW87" s="168"/>
      <c r="CX87" s="168"/>
      <c r="CY87" s="168"/>
      <c r="CZ87" s="168"/>
      <c r="DA87" s="168"/>
      <c r="DB87" s="168"/>
      <c r="DC87" s="168"/>
      <c r="DD87" s="168"/>
      <c r="DE87" s="168"/>
      <c r="DF87" s="168"/>
      <c r="DG87" s="168"/>
      <c r="DH87" s="168"/>
      <c r="DI87" s="168"/>
      <c r="DJ87" s="168"/>
      <c r="DK87" s="168"/>
      <c r="DL87" s="168"/>
      <c r="DM87" s="168"/>
      <c r="DN87" s="168"/>
      <c r="DO87" s="168"/>
      <c r="DP87" s="168"/>
      <c r="DQ87" s="168"/>
      <c r="DR87" s="168"/>
      <c r="DS87" s="168"/>
      <c r="DT87" s="168"/>
    </row>
    <row r="88" spans="1:124" ht="13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</row>
    <row r="89" spans="1:124" s="5" customFormat="1" ht="13.5" customHeight="1">
      <c r="A89" s="5" t="s">
        <v>181</v>
      </c>
      <c r="BX89" s="94"/>
      <c r="BY89" s="94"/>
      <c r="BZ89" s="94"/>
      <c r="CA89" s="94"/>
      <c r="CB89" s="94"/>
      <c r="CC89" s="94"/>
      <c r="CD89" s="94"/>
      <c r="CE89" s="94"/>
      <c r="CF89" s="94"/>
      <c r="CG89" s="94"/>
      <c r="CH89" s="94"/>
      <c r="CI89" s="94"/>
      <c r="CJ89" s="94"/>
      <c r="CK89" s="94"/>
      <c r="CL89" s="94"/>
      <c r="CM89" s="94"/>
      <c r="CN89" s="94"/>
      <c r="CO89" s="1"/>
      <c r="CP89" s="1"/>
      <c r="CQ89" s="94" t="s">
        <v>157</v>
      </c>
      <c r="CR89" s="94"/>
      <c r="CS89" s="94"/>
      <c r="CT89" s="94"/>
      <c r="CU89" s="94"/>
      <c r="CV89" s="94"/>
      <c r="CW89" s="94"/>
      <c r="CX89" s="94"/>
      <c r="CY89" s="94"/>
      <c r="CZ89" s="94"/>
      <c r="DA89" s="94"/>
      <c r="DB89" s="94"/>
      <c r="DC89" s="94"/>
      <c r="DD89" s="94"/>
      <c r="DE89" s="94"/>
      <c r="DF89" s="94"/>
      <c r="DG89" s="94"/>
      <c r="DH89" s="94"/>
      <c r="DI89" s="94"/>
      <c r="DJ89" s="94"/>
      <c r="DK89" s="94"/>
      <c r="DL89" s="94"/>
      <c r="DM89" s="94"/>
      <c r="DN89" s="94"/>
      <c r="DO89" s="94"/>
      <c r="DP89" s="94"/>
      <c r="DQ89" s="94"/>
      <c r="DR89" s="94"/>
      <c r="DS89" s="94"/>
      <c r="DT89" s="94"/>
    </row>
    <row r="90" spans="76:124" s="5" customFormat="1" ht="12" customHeight="1">
      <c r="BX90" s="168" t="s">
        <v>13</v>
      </c>
      <c r="BY90" s="168"/>
      <c r="BZ90" s="168"/>
      <c r="CA90" s="168"/>
      <c r="CB90" s="168"/>
      <c r="CC90" s="168"/>
      <c r="CD90" s="168"/>
      <c r="CE90" s="168"/>
      <c r="CF90" s="168"/>
      <c r="CG90" s="168"/>
      <c r="CH90" s="168"/>
      <c r="CI90" s="168"/>
      <c r="CJ90" s="168"/>
      <c r="CK90" s="168"/>
      <c r="CL90" s="168"/>
      <c r="CM90" s="168"/>
      <c r="CN90" s="168"/>
      <c r="CO90" s="2"/>
      <c r="CP90" s="2"/>
      <c r="CQ90" s="168" t="s">
        <v>14</v>
      </c>
      <c r="CR90" s="168"/>
      <c r="CS90" s="168"/>
      <c r="CT90" s="168"/>
      <c r="CU90" s="168"/>
      <c r="CV90" s="168"/>
      <c r="CW90" s="168"/>
      <c r="CX90" s="168"/>
      <c r="CY90" s="168"/>
      <c r="CZ90" s="168"/>
      <c r="DA90" s="168"/>
      <c r="DB90" s="168"/>
      <c r="DC90" s="168"/>
      <c r="DD90" s="168"/>
      <c r="DE90" s="168"/>
      <c r="DF90" s="168"/>
      <c r="DG90" s="168"/>
      <c r="DH90" s="168"/>
      <c r="DI90" s="168"/>
      <c r="DJ90" s="168"/>
      <c r="DK90" s="168"/>
      <c r="DL90" s="168"/>
      <c r="DM90" s="168"/>
      <c r="DN90" s="168"/>
      <c r="DO90" s="168"/>
      <c r="DP90" s="168"/>
      <c r="DQ90" s="168"/>
      <c r="DR90" s="168"/>
      <c r="DS90" s="168"/>
      <c r="DT90" s="168"/>
    </row>
    <row r="91" spans="1:124" s="5" customFormat="1" ht="13.5" customHeight="1">
      <c r="A91" s="5" t="s">
        <v>104</v>
      </c>
      <c r="BX91" s="94"/>
      <c r="BY91" s="94"/>
      <c r="BZ91" s="94"/>
      <c r="CA91" s="94"/>
      <c r="CB91" s="94"/>
      <c r="CC91" s="94"/>
      <c r="CD91" s="94"/>
      <c r="CE91" s="94"/>
      <c r="CF91" s="94"/>
      <c r="CG91" s="94"/>
      <c r="CH91" s="94"/>
      <c r="CI91" s="94"/>
      <c r="CJ91" s="94"/>
      <c r="CK91" s="94"/>
      <c r="CL91" s="94"/>
      <c r="CM91" s="94"/>
      <c r="CN91" s="94"/>
      <c r="CO91" s="1"/>
      <c r="CP91" s="1"/>
      <c r="CQ91" s="94"/>
      <c r="CR91" s="94"/>
      <c r="CS91" s="94"/>
      <c r="CT91" s="94"/>
      <c r="CU91" s="94"/>
      <c r="CV91" s="94"/>
      <c r="CW91" s="94"/>
      <c r="CX91" s="94"/>
      <c r="CY91" s="94"/>
      <c r="CZ91" s="94"/>
      <c r="DA91" s="94"/>
      <c r="DB91" s="94"/>
      <c r="DC91" s="94"/>
      <c r="DD91" s="94"/>
      <c r="DE91" s="94"/>
      <c r="DF91" s="94"/>
      <c r="DG91" s="94"/>
      <c r="DH91" s="94"/>
      <c r="DI91" s="94"/>
      <c r="DJ91" s="94"/>
      <c r="DK91" s="94"/>
      <c r="DL91" s="94"/>
      <c r="DM91" s="94"/>
      <c r="DN91" s="94"/>
      <c r="DO91" s="94"/>
      <c r="DP91" s="94"/>
      <c r="DQ91" s="94"/>
      <c r="DR91" s="94"/>
      <c r="DS91" s="94"/>
      <c r="DT91" s="94"/>
    </row>
    <row r="92" spans="76:124" s="5" customFormat="1" ht="12" customHeight="1">
      <c r="BX92" s="168" t="s">
        <v>13</v>
      </c>
      <c r="BY92" s="168"/>
      <c r="BZ92" s="168"/>
      <c r="CA92" s="168"/>
      <c r="CB92" s="168"/>
      <c r="CC92" s="168"/>
      <c r="CD92" s="168"/>
      <c r="CE92" s="168"/>
      <c r="CF92" s="168"/>
      <c r="CG92" s="168"/>
      <c r="CH92" s="168"/>
      <c r="CI92" s="168"/>
      <c r="CJ92" s="168"/>
      <c r="CK92" s="168"/>
      <c r="CL92" s="168"/>
      <c r="CM92" s="168"/>
      <c r="CN92" s="168"/>
      <c r="CO92" s="2"/>
      <c r="CP92" s="2"/>
      <c r="CQ92" s="168" t="s">
        <v>14</v>
      </c>
      <c r="CR92" s="168"/>
      <c r="CS92" s="168"/>
      <c r="CT92" s="168"/>
      <c r="CU92" s="168"/>
      <c r="CV92" s="168"/>
      <c r="CW92" s="168"/>
      <c r="CX92" s="168"/>
      <c r="CY92" s="168"/>
      <c r="CZ92" s="168"/>
      <c r="DA92" s="168"/>
      <c r="DB92" s="168"/>
      <c r="DC92" s="168"/>
      <c r="DD92" s="168"/>
      <c r="DE92" s="168"/>
      <c r="DF92" s="168"/>
      <c r="DG92" s="168"/>
      <c r="DH92" s="168"/>
      <c r="DI92" s="168"/>
      <c r="DJ92" s="168"/>
      <c r="DK92" s="168"/>
      <c r="DL92" s="168"/>
      <c r="DM92" s="168"/>
      <c r="DN92" s="168"/>
      <c r="DO92" s="168"/>
      <c r="DP92" s="168"/>
      <c r="DQ92" s="168"/>
      <c r="DR92" s="168"/>
      <c r="DS92" s="168"/>
      <c r="DT92" s="168"/>
    </row>
    <row r="93" spans="1:35" s="5" customFormat="1" ht="13.5" customHeight="1">
      <c r="A93" s="5" t="s">
        <v>105</v>
      </c>
      <c r="F93" s="158" t="s">
        <v>182</v>
      </c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</row>
    <row r="94" spans="2:36" s="1" customFormat="1" ht="18" customHeight="1">
      <c r="B94" s="11" t="s">
        <v>2</v>
      </c>
      <c r="C94" s="84" t="s">
        <v>211</v>
      </c>
      <c r="D94" s="84"/>
      <c r="E94" s="84"/>
      <c r="F94" s="84"/>
      <c r="G94" s="1" t="s">
        <v>2</v>
      </c>
      <c r="J94" s="84" t="s">
        <v>210</v>
      </c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5">
        <v>20</v>
      </c>
      <c r="AC94" s="85"/>
      <c r="AD94" s="85"/>
      <c r="AE94" s="85"/>
      <c r="AF94" s="86" t="s">
        <v>195</v>
      </c>
      <c r="AG94" s="86"/>
      <c r="AH94" s="86"/>
      <c r="AI94" s="86"/>
      <c r="AJ94" s="1" t="s">
        <v>3</v>
      </c>
    </row>
  </sheetData>
  <sheetProtection/>
  <mergeCells count="518">
    <mergeCell ref="DE19:DT19"/>
    <mergeCell ref="A19:AQ19"/>
    <mergeCell ref="AS19:BG19"/>
    <mergeCell ref="BH19:BW19"/>
    <mergeCell ref="BX19:CM19"/>
    <mergeCell ref="CN19:DD19"/>
    <mergeCell ref="FM63:GH63"/>
    <mergeCell ref="GM63:HA63"/>
    <mergeCell ref="EE45:EO45"/>
    <mergeCell ref="B72:AQ72"/>
    <mergeCell ref="AS72:BG72"/>
    <mergeCell ref="BH72:BW72"/>
    <mergeCell ref="BX72:CM72"/>
    <mergeCell ref="CN72:DD72"/>
    <mergeCell ref="DE72:DT72"/>
    <mergeCell ref="B45:AQ45"/>
    <mergeCell ref="AS45:BG45"/>
    <mergeCell ref="BH45:BW45"/>
    <mergeCell ref="B5:AQ5"/>
    <mergeCell ref="B1:DS1"/>
    <mergeCell ref="A3:AR4"/>
    <mergeCell ref="AS3:BG4"/>
    <mergeCell ref="BH3:BW4"/>
    <mergeCell ref="BX3:CM4"/>
    <mergeCell ref="CN3:DT3"/>
    <mergeCell ref="CN4:DD4"/>
    <mergeCell ref="DE4:DT4"/>
    <mergeCell ref="AS5:BG5"/>
    <mergeCell ref="BH5:BW5"/>
    <mergeCell ref="BX5:CM5"/>
    <mergeCell ref="CN5:DD5"/>
    <mergeCell ref="DE5:DT5"/>
    <mergeCell ref="B6:AQ6"/>
    <mergeCell ref="AS6:BG6"/>
    <mergeCell ref="BH6:BW6"/>
    <mergeCell ref="BX6:CM6"/>
    <mergeCell ref="CN6:DD6"/>
    <mergeCell ref="DE6:DT6"/>
    <mergeCell ref="B8:AQ8"/>
    <mergeCell ref="AS8:BG8"/>
    <mergeCell ref="BH8:BW8"/>
    <mergeCell ref="BX8:CM8"/>
    <mergeCell ref="CN8:DD8"/>
    <mergeCell ref="DE8:DT8"/>
    <mergeCell ref="CN10:DD10"/>
    <mergeCell ref="DE10:DT10"/>
    <mergeCell ref="B9:AQ9"/>
    <mergeCell ref="AS9:BG9"/>
    <mergeCell ref="BH9:BW9"/>
    <mergeCell ref="BX9:CM9"/>
    <mergeCell ref="CN9:DD9"/>
    <mergeCell ref="DE9:DT9"/>
    <mergeCell ref="AS13:BG13"/>
    <mergeCell ref="BH13:BW13"/>
    <mergeCell ref="B10:AQ10"/>
    <mergeCell ref="AS10:BG10"/>
    <mergeCell ref="BH10:BW10"/>
    <mergeCell ref="BX10:CM10"/>
    <mergeCell ref="B11:AQ11"/>
    <mergeCell ref="AS11:BG11"/>
    <mergeCell ref="BH11:BW11"/>
    <mergeCell ref="BX11:CM11"/>
    <mergeCell ref="CN11:DD11"/>
    <mergeCell ref="DE11:DT11"/>
    <mergeCell ref="AS14:BG14"/>
    <mergeCell ref="BH14:BW14"/>
    <mergeCell ref="BX14:CM14"/>
    <mergeCell ref="CN14:DD14"/>
    <mergeCell ref="DE14:DT14"/>
    <mergeCell ref="BX12:CM12"/>
    <mergeCell ref="CN13:DD13"/>
    <mergeCell ref="DE12:DT12"/>
    <mergeCell ref="A14:AR14"/>
    <mergeCell ref="AS16:BG16"/>
    <mergeCell ref="BH16:BW16"/>
    <mergeCell ref="BX16:CM16"/>
    <mergeCell ref="CN16:DD16"/>
    <mergeCell ref="DE16:DT16"/>
    <mergeCell ref="A16:AR16"/>
    <mergeCell ref="AS15:BG15"/>
    <mergeCell ref="BH15:BW15"/>
    <mergeCell ref="BX15:CM15"/>
    <mergeCell ref="B20:AQ20"/>
    <mergeCell ref="AS20:BG20"/>
    <mergeCell ref="BH20:BW20"/>
    <mergeCell ref="BX20:CM20"/>
    <mergeCell ref="CN20:DD20"/>
    <mergeCell ref="DE20:DT20"/>
    <mergeCell ref="B21:AQ21"/>
    <mergeCell ref="AS21:BG21"/>
    <mergeCell ref="BH21:BW21"/>
    <mergeCell ref="BX21:CM21"/>
    <mergeCell ref="CN21:DD21"/>
    <mergeCell ref="DE21:DT21"/>
    <mergeCell ref="B22:AQ22"/>
    <mergeCell ref="AS22:BG22"/>
    <mergeCell ref="BH22:BW22"/>
    <mergeCell ref="BX22:CM22"/>
    <mergeCell ref="CN22:DD22"/>
    <mergeCell ref="DE22:DT22"/>
    <mergeCell ref="B23:AQ23"/>
    <mergeCell ref="AS23:BG23"/>
    <mergeCell ref="BH23:BW23"/>
    <mergeCell ref="BX23:CM23"/>
    <mergeCell ref="CN23:DD23"/>
    <mergeCell ref="DE23:DT23"/>
    <mergeCell ref="B24:AQ24"/>
    <mergeCell ref="AS24:BG24"/>
    <mergeCell ref="BH24:BW24"/>
    <mergeCell ref="BX24:CM24"/>
    <mergeCell ref="CN24:DD24"/>
    <mergeCell ref="DE24:DT24"/>
    <mergeCell ref="B25:AQ25"/>
    <mergeCell ref="AS25:BG25"/>
    <mergeCell ref="BH25:BW25"/>
    <mergeCell ref="BX25:CM25"/>
    <mergeCell ref="CN25:DD25"/>
    <mergeCell ref="DE25:DT25"/>
    <mergeCell ref="B26:AQ26"/>
    <mergeCell ref="AS26:BG26"/>
    <mergeCell ref="BH26:BW26"/>
    <mergeCell ref="BX26:CM26"/>
    <mergeCell ref="CN26:DD26"/>
    <mergeCell ref="DE26:DT26"/>
    <mergeCell ref="B27:AQ27"/>
    <mergeCell ref="AS27:BG27"/>
    <mergeCell ref="BH27:BW27"/>
    <mergeCell ref="BX27:CM27"/>
    <mergeCell ref="CN27:DD27"/>
    <mergeCell ref="DE27:DT27"/>
    <mergeCell ref="B28:AQ28"/>
    <mergeCell ref="AS28:BG28"/>
    <mergeCell ref="BH28:BW28"/>
    <mergeCell ref="BX28:CM28"/>
    <mergeCell ref="CN28:DD28"/>
    <mergeCell ref="DE28:DT28"/>
    <mergeCell ref="B29:AQ29"/>
    <mergeCell ref="AS29:BG29"/>
    <mergeCell ref="BH29:BW29"/>
    <mergeCell ref="BX29:CM29"/>
    <mergeCell ref="CN29:DD29"/>
    <mergeCell ref="DE29:DT29"/>
    <mergeCell ref="B30:AQ30"/>
    <mergeCell ref="AS30:BG30"/>
    <mergeCell ref="BH30:BW30"/>
    <mergeCell ref="BX30:CM30"/>
    <mergeCell ref="CN30:DD30"/>
    <mergeCell ref="DE30:DT30"/>
    <mergeCell ref="B31:AQ31"/>
    <mergeCell ref="AS31:BG31"/>
    <mergeCell ref="BH31:BW31"/>
    <mergeCell ref="BX31:CM31"/>
    <mergeCell ref="CN31:DD31"/>
    <mergeCell ref="DE31:DT31"/>
    <mergeCell ref="B32:AQ32"/>
    <mergeCell ref="AS32:BG32"/>
    <mergeCell ref="BH32:BW32"/>
    <mergeCell ref="BX32:CM32"/>
    <mergeCell ref="CN32:DD32"/>
    <mergeCell ref="DE32:DT32"/>
    <mergeCell ref="B33:AQ33"/>
    <mergeCell ref="AS33:BG33"/>
    <mergeCell ref="BH33:BW33"/>
    <mergeCell ref="BX33:CM33"/>
    <mergeCell ref="CN33:DD33"/>
    <mergeCell ref="DE33:DT33"/>
    <mergeCell ref="B34:AQ34"/>
    <mergeCell ref="AS34:BG34"/>
    <mergeCell ref="BH34:BW34"/>
    <mergeCell ref="BX34:CM34"/>
    <mergeCell ref="CN34:DD34"/>
    <mergeCell ref="DE34:DT34"/>
    <mergeCell ref="B35:AQ35"/>
    <mergeCell ref="AS35:BG35"/>
    <mergeCell ref="BH35:BW35"/>
    <mergeCell ref="BX35:CM35"/>
    <mergeCell ref="CN35:DD35"/>
    <mergeCell ref="DE35:DT35"/>
    <mergeCell ref="B36:AQ36"/>
    <mergeCell ref="AS36:BG36"/>
    <mergeCell ref="BH36:BW36"/>
    <mergeCell ref="BX36:CM36"/>
    <mergeCell ref="CN36:DD36"/>
    <mergeCell ref="DE36:DT36"/>
    <mergeCell ref="B37:AQ37"/>
    <mergeCell ref="AS37:BG37"/>
    <mergeCell ref="BH37:BW37"/>
    <mergeCell ref="BX37:CM37"/>
    <mergeCell ref="CN37:DD37"/>
    <mergeCell ref="DE37:DT37"/>
    <mergeCell ref="B38:AQ38"/>
    <mergeCell ref="AS38:BG38"/>
    <mergeCell ref="BH38:BW38"/>
    <mergeCell ref="BX38:CM38"/>
    <mergeCell ref="CN38:DD38"/>
    <mergeCell ref="DE38:DT38"/>
    <mergeCell ref="B39:AQ39"/>
    <mergeCell ref="AS39:BG39"/>
    <mergeCell ref="BH39:BW39"/>
    <mergeCell ref="BX39:CM39"/>
    <mergeCell ref="CN39:DD39"/>
    <mergeCell ref="DE39:DT39"/>
    <mergeCell ref="B40:AQ40"/>
    <mergeCell ref="AS40:BG40"/>
    <mergeCell ref="BH40:BW40"/>
    <mergeCell ref="BX40:CM40"/>
    <mergeCell ref="CN40:DD40"/>
    <mergeCell ref="DE40:DT40"/>
    <mergeCell ref="B41:AQ41"/>
    <mergeCell ref="AS41:BG41"/>
    <mergeCell ref="BH41:BW41"/>
    <mergeCell ref="BX41:CM41"/>
    <mergeCell ref="CN41:DD41"/>
    <mergeCell ref="DE41:DT41"/>
    <mergeCell ref="B42:AQ42"/>
    <mergeCell ref="AS42:BG42"/>
    <mergeCell ref="BH42:BW42"/>
    <mergeCell ref="BX42:CM42"/>
    <mergeCell ref="CN42:DD42"/>
    <mergeCell ref="DE42:DT42"/>
    <mergeCell ref="B43:AQ43"/>
    <mergeCell ref="AS43:BG43"/>
    <mergeCell ref="BH43:BW43"/>
    <mergeCell ref="BX43:CM43"/>
    <mergeCell ref="CN43:DD43"/>
    <mergeCell ref="DE43:DT43"/>
    <mergeCell ref="BX45:CM45"/>
    <mergeCell ref="CN45:DD45"/>
    <mergeCell ref="DE45:DT45"/>
    <mergeCell ref="DE65:DT65"/>
    <mergeCell ref="B46:AQ46"/>
    <mergeCell ref="AS46:BG46"/>
    <mergeCell ref="BH46:BW46"/>
    <mergeCell ref="BX46:CM46"/>
    <mergeCell ref="CN46:DD46"/>
    <mergeCell ref="DE46:DT46"/>
    <mergeCell ref="B47:AQ47"/>
    <mergeCell ref="AS47:BG47"/>
    <mergeCell ref="BH47:BW47"/>
    <mergeCell ref="BX47:CM47"/>
    <mergeCell ref="CN47:DD47"/>
    <mergeCell ref="DE47:DT47"/>
    <mergeCell ref="B48:AQ48"/>
    <mergeCell ref="AS48:BG48"/>
    <mergeCell ref="BH48:BW48"/>
    <mergeCell ref="BX48:CM48"/>
    <mergeCell ref="CN48:DD48"/>
    <mergeCell ref="DE48:DT48"/>
    <mergeCell ref="B49:AQ49"/>
    <mergeCell ref="AS49:BG49"/>
    <mergeCell ref="BH49:BW49"/>
    <mergeCell ref="BX49:CM49"/>
    <mergeCell ref="CN49:DD49"/>
    <mergeCell ref="DE49:DT49"/>
    <mergeCell ref="B52:AQ52"/>
    <mergeCell ref="AS52:BG52"/>
    <mergeCell ref="BH52:BW52"/>
    <mergeCell ref="BX52:CM52"/>
    <mergeCell ref="CN52:DD52"/>
    <mergeCell ref="DE52:DT52"/>
    <mergeCell ref="B53:AQ53"/>
    <mergeCell ref="AS53:BG53"/>
    <mergeCell ref="BH53:BW53"/>
    <mergeCell ref="BX53:CM53"/>
    <mergeCell ref="CN53:DD53"/>
    <mergeCell ref="DE53:DT53"/>
    <mergeCell ref="B54:AQ54"/>
    <mergeCell ref="AS54:BG54"/>
    <mergeCell ref="BH54:BW54"/>
    <mergeCell ref="BX54:CM54"/>
    <mergeCell ref="CN54:DD54"/>
    <mergeCell ref="DE54:DT54"/>
    <mergeCell ref="B55:AQ55"/>
    <mergeCell ref="AS55:BG55"/>
    <mergeCell ref="BH55:BW55"/>
    <mergeCell ref="BX55:CM55"/>
    <mergeCell ref="CN55:DD55"/>
    <mergeCell ref="DE55:DT55"/>
    <mergeCell ref="B56:AQ56"/>
    <mergeCell ref="AS56:BG56"/>
    <mergeCell ref="BH56:BW56"/>
    <mergeCell ref="BX56:CM56"/>
    <mergeCell ref="CN56:DD56"/>
    <mergeCell ref="DE56:DT56"/>
    <mergeCell ref="B57:AQ57"/>
    <mergeCell ref="AS57:BG57"/>
    <mergeCell ref="BH57:BW57"/>
    <mergeCell ref="BX57:CM57"/>
    <mergeCell ref="CN57:DD57"/>
    <mergeCell ref="DE57:DT57"/>
    <mergeCell ref="B58:AQ58"/>
    <mergeCell ref="AS58:BG58"/>
    <mergeCell ref="BH58:BW58"/>
    <mergeCell ref="BX58:CM58"/>
    <mergeCell ref="CN58:DD58"/>
    <mergeCell ref="DE58:DT58"/>
    <mergeCell ref="B59:AQ59"/>
    <mergeCell ref="AS59:BG59"/>
    <mergeCell ref="BH59:BW59"/>
    <mergeCell ref="BX59:CM59"/>
    <mergeCell ref="CN59:DD59"/>
    <mergeCell ref="DE59:DT59"/>
    <mergeCell ref="B60:AQ60"/>
    <mergeCell ref="AS60:BG60"/>
    <mergeCell ref="BH60:BW60"/>
    <mergeCell ref="BX60:CM60"/>
    <mergeCell ref="CN60:DD60"/>
    <mergeCell ref="DE60:DT60"/>
    <mergeCell ref="B61:AQ61"/>
    <mergeCell ref="AS61:BG61"/>
    <mergeCell ref="BH61:BW61"/>
    <mergeCell ref="BX61:CM61"/>
    <mergeCell ref="CN61:DD61"/>
    <mergeCell ref="DE61:DT61"/>
    <mergeCell ref="B62:AQ62"/>
    <mergeCell ref="AS62:BG62"/>
    <mergeCell ref="BH62:BW62"/>
    <mergeCell ref="BX62:CM62"/>
    <mergeCell ref="CN62:DD62"/>
    <mergeCell ref="DE62:DT62"/>
    <mergeCell ref="B63:AQ63"/>
    <mergeCell ref="AS63:BG63"/>
    <mergeCell ref="BH63:BW63"/>
    <mergeCell ref="BX63:CM63"/>
    <mergeCell ref="CN63:DD63"/>
    <mergeCell ref="DE63:DT63"/>
    <mergeCell ref="B64:AQ64"/>
    <mergeCell ref="AS64:BG64"/>
    <mergeCell ref="BH64:BW64"/>
    <mergeCell ref="BX64:CM64"/>
    <mergeCell ref="CN64:DD64"/>
    <mergeCell ref="DE64:DT64"/>
    <mergeCell ref="B66:AQ66"/>
    <mergeCell ref="AS66:BG66"/>
    <mergeCell ref="BH66:BW66"/>
    <mergeCell ref="BX66:CM66"/>
    <mergeCell ref="CN66:DD66"/>
    <mergeCell ref="DE66:DT66"/>
    <mergeCell ref="B67:AQ67"/>
    <mergeCell ref="AS67:BG67"/>
    <mergeCell ref="BH67:BW67"/>
    <mergeCell ref="BX67:CM67"/>
    <mergeCell ref="CN67:DD67"/>
    <mergeCell ref="DE67:DT67"/>
    <mergeCell ref="B68:AQ68"/>
    <mergeCell ref="AS68:BG68"/>
    <mergeCell ref="BH68:BW68"/>
    <mergeCell ref="BX68:CM68"/>
    <mergeCell ref="CN68:DD68"/>
    <mergeCell ref="DE68:DT68"/>
    <mergeCell ref="B69:AQ69"/>
    <mergeCell ref="AS69:BG69"/>
    <mergeCell ref="BH69:BW69"/>
    <mergeCell ref="BX69:CM69"/>
    <mergeCell ref="CN69:DD69"/>
    <mergeCell ref="DE69:DT69"/>
    <mergeCell ref="B70:AQ70"/>
    <mergeCell ref="AS70:BG70"/>
    <mergeCell ref="BH70:BW70"/>
    <mergeCell ref="BX70:CM70"/>
    <mergeCell ref="CN70:DD70"/>
    <mergeCell ref="DE70:DT70"/>
    <mergeCell ref="B71:AQ71"/>
    <mergeCell ref="AS71:BG71"/>
    <mergeCell ref="BH71:BW71"/>
    <mergeCell ref="BX71:CM71"/>
    <mergeCell ref="CN71:DD71"/>
    <mergeCell ref="DE71:DT71"/>
    <mergeCell ref="DE74:DT74"/>
    <mergeCell ref="B73:AQ73"/>
    <mergeCell ref="AS73:BG73"/>
    <mergeCell ref="BH73:BW73"/>
    <mergeCell ref="BX73:CM73"/>
    <mergeCell ref="CN73:DD73"/>
    <mergeCell ref="DE73:DT73"/>
    <mergeCell ref="AS75:BG75"/>
    <mergeCell ref="BH75:BW75"/>
    <mergeCell ref="BX75:CM75"/>
    <mergeCell ref="CN75:DD75"/>
    <mergeCell ref="DE75:DT75"/>
    <mergeCell ref="B74:AQ74"/>
    <mergeCell ref="AS74:BG74"/>
    <mergeCell ref="BH74:BW74"/>
    <mergeCell ref="BX74:CM74"/>
    <mergeCell ref="CN74:DD74"/>
    <mergeCell ref="DE77:DT77"/>
    <mergeCell ref="B76:AQ76"/>
    <mergeCell ref="AS76:BG76"/>
    <mergeCell ref="BH76:BW76"/>
    <mergeCell ref="BX76:CM76"/>
    <mergeCell ref="CN76:DD76"/>
    <mergeCell ref="DE76:DT76"/>
    <mergeCell ref="AS78:BG78"/>
    <mergeCell ref="BH78:BW78"/>
    <mergeCell ref="BX78:CM78"/>
    <mergeCell ref="CN78:DD78"/>
    <mergeCell ref="DE78:DT78"/>
    <mergeCell ref="B77:AQ77"/>
    <mergeCell ref="AS77:BG77"/>
    <mergeCell ref="BH77:BW77"/>
    <mergeCell ref="BX77:CM77"/>
    <mergeCell ref="CN77:DD77"/>
    <mergeCell ref="DE80:DT80"/>
    <mergeCell ref="B79:AQ79"/>
    <mergeCell ref="AS79:BG79"/>
    <mergeCell ref="BH79:BW79"/>
    <mergeCell ref="BX79:CM79"/>
    <mergeCell ref="CN79:DD79"/>
    <mergeCell ref="DE79:DT79"/>
    <mergeCell ref="AS81:BG81"/>
    <mergeCell ref="BH81:BW81"/>
    <mergeCell ref="BX81:CM81"/>
    <mergeCell ref="CN81:DD81"/>
    <mergeCell ref="DE81:DT81"/>
    <mergeCell ref="B80:AQ80"/>
    <mergeCell ref="AS80:BG80"/>
    <mergeCell ref="BH80:BW80"/>
    <mergeCell ref="BX80:CM80"/>
    <mergeCell ref="CN80:DD80"/>
    <mergeCell ref="DE83:DT83"/>
    <mergeCell ref="B82:AQ82"/>
    <mergeCell ref="AS82:BG82"/>
    <mergeCell ref="BH82:BW82"/>
    <mergeCell ref="BX82:CM82"/>
    <mergeCell ref="CN82:DD82"/>
    <mergeCell ref="DE82:DT82"/>
    <mergeCell ref="AS84:BG84"/>
    <mergeCell ref="BH84:BW84"/>
    <mergeCell ref="BX84:CM84"/>
    <mergeCell ref="CN84:DD84"/>
    <mergeCell ref="DE84:DT84"/>
    <mergeCell ref="B83:AQ83"/>
    <mergeCell ref="AS83:BG83"/>
    <mergeCell ref="BH83:BW83"/>
    <mergeCell ref="BX83:CM83"/>
    <mergeCell ref="CN83:DD83"/>
    <mergeCell ref="BX86:CN86"/>
    <mergeCell ref="CQ86:DT86"/>
    <mergeCell ref="BX87:CN87"/>
    <mergeCell ref="CQ87:DT87"/>
    <mergeCell ref="BX89:CN89"/>
    <mergeCell ref="CQ89:DT89"/>
    <mergeCell ref="BX90:CN90"/>
    <mergeCell ref="CQ90:DT90"/>
    <mergeCell ref="BX91:CN91"/>
    <mergeCell ref="CQ91:DT91"/>
    <mergeCell ref="BX92:CN92"/>
    <mergeCell ref="CQ92:DT92"/>
    <mergeCell ref="F93:AI93"/>
    <mergeCell ref="C94:F94"/>
    <mergeCell ref="J94:AA94"/>
    <mergeCell ref="AB94:AE94"/>
    <mergeCell ref="AF94:AI94"/>
    <mergeCell ref="B44:AR44"/>
    <mergeCell ref="B84:AQ84"/>
    <mergeCell ref="B81:AQ81"/>
    <mergeCell ref="B78:AQ78"/>
    <mergeCell ref="B75:AQ75"/>
    <mergeCell ref="AS44:BG44"/>
    <mergeCell ref="BH44:BW44"/>
    <mergeCell ref="BX44:CM44"/>
    <mergeCell ref="CN44:DD44"/>
    <mergeCell ref="DE44:DT44"/>
    <mergeCell ref="B65:AQ65"/>
    <mergeCell ref="AS65:BG65"/>
    <mergeCell ref="BH65:BW65"/>
    <mergeCell ref="BX65:CM65"/>
    <mergeCell ref="CN65:DD65"/>
    <mergeCell ref="B51:AQ51"/>
    <mergeCell ref="AS51:BG51"/>
    <mergeCell ref="BH51:BW51"/>
    <mergeCell ref="CN51:DD51"/>
    <mergeCell ref="DE51:DT51"/>
    <mergeCell ref="BX51:CM51"/>
    <mergeCell ref="EC73:ET73"/>
    <mergeCell ref="EA84:ET84"/>
    <mergeCell ref="EA85:ES85"/>
    <mergeCell ref="ED47:ER47"/>
    <mergeCell ref="DY39:ER39"/>
    <mergeCell ref="EA43:ER43"/>
    <mergeCell ref="EC46:ER46"/>
    <mergeCell ref="EA69:ER69"/>
    <mergeCell ref="EA64:EQ64"/>
    <mergeCell ref="EC52:ET52"/>
    <mergeCell ref="B7:AQ7"/>
    <mergeCell ref="AS7:BG7"/>
    <mergeCell ref="BH7:BW7"/>
    <mergeCell ref="BX7:CM7"/>
    <mergeCell ref="CN7:DD7"/>
    <mergeCell ref="DE7:DT7"/>
    <mergeCell ref="CN15:DD15"/>
    <mergeCell ref="DE15:DT15"/>
    <mergeCell ref="A15:AR15"/>
    <mergeCell ref="DE13:DT13"/>
    <mergeCell ref="BX13:CM13"/>
    <mergeCell ref="CN12:DD12"/>
    <mergeCell ref="A12:AR12"/>
    <mergeCell ref="A13:AR13"/>
    <mergeCell ref="AS12:BG12"/>
    <mergeCell ref="BH12:BW12"/>
    <mergeCell ref="A17:AR17"/>
    <mergeCell ref="A18:AR18"/>
    <mergeCell ref="AS17:BG17"/>
    <mergeCell ref="BH17:BW17"/>
    <mergeCell ref="BX17:CM17"/>
    <mergeCell ref="CN17:DD17"/>
    <mergeCell ref="DE17:DT17"/>
    <mergeCell ref="AS18:BG18"/>
    <mergeCell ref="BH18:BW18"/>
    <mergeCell ref="BX18:CM18"/>
    <mergeCell ref="DE18:DT18"/>
    <mergeCell ref="CN18:DD18"/>
    <mergeCell ref="B50:AQ50"/>
    <mergeCell ref="AS50:BG50"/>
    <mergeCell ref="BH50:BW50"/>
    <mergeCell ref="BX50:CM50"/>
    <mergeCell ref="CN50:DD50"/>
    <mergeCell ref="DE50:DT50"/>
  </mergeCells>
  <printOptions/>
  <pageMargins left="0.31496062992125984" right="0.1968503937007874" top="0.2362204724409449" bottom="0.1968503937007874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</cp:lastModifiedBy>
  <cp:lastPrinted>2014-12-23T13:41:16Z</cp:lastPrinted>
  <dcterms:created xsi:type="dcterms:W3CDTF">2010-11-26T07:12:57Z</dcterms:created>
  <dcterms:modified xsi:type="dcterms:W3CDTF">2014-12-23T13:41:46Z</dcterms:modified>
  <cp:category/>
  <cp:version/>
  <cp:contentType/>
  <cp:contentStatus/>
</cp:coreProperties>
</file>