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240" activeTab="2"/>
  </bookViews>
  <sheets>
    <sheet name="стр.1" sheetId="1" r:id="rId1"/>
    <sheet name="стр.2_3" sheetId="2" r:id="rId2"/>
    <sheet name="стр.4_5 КО" sheetId="3" r:id="rId3"/>
  </sheets>
  <definedNames>
    <definedName name="_xlnm.Print_Titles" localSheetId="1">'стр.2_3'!$4:$4</definedName>
    <definedName name="_xlnm.Print_Titles" localSheetId="2">'стр.4_5 КО'!$3:$4</definedName>
    <definedName name="_xlnm.Print_Area" localSheetId="0">'стр.1'!$A$1:$DD$48</definedName>
    <definedName name="_xlnm.Print_Area" localSheetId="1">'стр.2_3'!$A$1:$DD$76</definedName>
  </definedNames>
  <calcPr fullCalcOnLoad="1"/>
</workbook>
</file>

<file path=xl/sharedStrings.xml><?xml version="1.0" encoding="utf-8"?>
<sst xmlns="http://schemas.openxmlformats.org/spreadsheetml/2006/main" count="314" uniqueCount="212">
  <si>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</si>
  <si>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</si>
  <si>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</si>
  <si>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</si>
  <si>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</si>
  <si>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</si>
  <si>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</si>
  <si>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</si>
  <si>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</si>
  <si>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</si>
  <si>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</si>
  <si>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</si>
  <si>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</si>
  <si>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</si>
  <si>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</si>
  <si>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</si>
  <si>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</si>
  <si>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</si>
  <si>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</si>
  <si>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</si>
  <si>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</si>
  <si>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 Общая балансовая стоимость движимого государственного имущества, всего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</si>
  <si>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</si>
  <si>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</si>
  <si>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</si>
  <si>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</si>
  <si>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</si>
  <si>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</si>
  <si>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</si>
  <si>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</si>
  <si>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</si>
  <si>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</si>
  <si>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</si>
  <si>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</si>
  <si>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</si>
  <si>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</si>
  <si>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</si>
  <si>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</si>
  <si>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</si>
  <si>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</si>
  <si>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</si>
  <si>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</si>
  <si>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</si>
  <si>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</si>
  <si>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</si>
  <si>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</si>
  <si>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</si>
  <si>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</si>
  <si>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</si>
  <si>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</si>
  <si>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</si>
  <si>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</si>
  <si>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</si>
  <si>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</si>
  <si>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</si>
  <si>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</si>
  <si>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</si>
  <si>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</si>
  <si>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</si>
  <si>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</si>
  <si>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</si>
  <si>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</si>
  <si>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</si>
  <si>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</si>
  <si>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</si>
  <si>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</si>
  <si>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</si>
  <si>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</si>
  <si>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</si>
  <si>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</si>
  <si>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</si>
  <si>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</si>
  <si>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</si>
  <si>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</si>
  <si>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</si>
  <si>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</si>
  <si>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</si>
  <si>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</si>
  <si>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</si>
  <si>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</si>
  <si>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</si>
  <si>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</si>
  <si>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</si>
  <si>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</si>
  <si>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</si>
  <si>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</si>
  <si>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</si>
  <si>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</si>
  <si>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</si>
  <si>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</si>
  <si>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</si>
  <si>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</si>
  <si>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</si>
  <si>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</si>
  <si>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</si>
  <si>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</si>
  <si>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</si>
  <si>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</si>
  <si>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</si>
  <si>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</si>
  <si>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</si>
  <si>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</si>
  <si>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</si>
  <si>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</si>
  <si>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Исполнитель</t>
  </si>
  <si>
    <t>тел.</t>
  </si>
  <si>
    <t>2.2.3. по выданным авансам на коммунальные услуги</t>
  </si>
  <si>
    <t>федеральных государственных учреждений,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</si>
  <si>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</si>
  <si>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</si>
  <si>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</si>
  <si>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</si>
  <si>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Целевые субсидии</t>
  </si>
  <si>
    <t>образования и науки Российской Федерации</t>
  </si>
  <si>
    <t>находящихся в ведении Министерства</t>
  </si>
  <si>
    <t>383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</si>
  <si>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</si>
  <si>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</si>
  <si>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</si>
  <si>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</si>
  <si>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</si>
  <si>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 муниципального образования "Всеволожский муниципальный район" ЛО</t>
  </si>
  <si>
    <t>2.2. Дебиторская задолженность по выданным авансам, полученным за счет средств бюджета муниципального образования "Всеволожский муниципальный район" ЛО, всего:</t>
  </si>
  <si>
    <t>3.2. Кредиторская задолженность по расчетам с поставщиками и подрядчиками за счет средств бюджета муниципального образования "Всеволожский муниципальный район" ЛО, всего:</t>
  </si>
  <si>
    <t>Целевые ср-ва (пожертвования)</t>
  </si>
  <si>
    <t>II. Показатели финансового состояния муниципального бюджетного  учреждения (подразделения)</t>
  </si>
  <si>
    <t xml:space="preserve">Наименование муниципального </t>
  </si>
  <si>
    <t>Субсидии на выполнение муниципального задания</t>
  </si>
  <si>
    <t>муниципального</t>
  </si>
  <si>
    <t>План финансово-хозяйственной деятельности</t>
  </si>
  <si>
    <t>I. Сведения о деятельности муниципального автономного учреждения (подразделения)</t>
  </si>
  <si>
    <t>1.1. Цели деятельности муниципального автономного учреждения (подразделения):</t>
  </si>
  <si>
    <t>автономного учреждения</t>
  </si>
  <si>
    <t>Автономное муниципальное учреждение дополнительного образова-ния детей «Колтушская  детская  школа искусств» муниципального образования «Всеволожский муниципальный район» Ленинградской  области</t>
  </si>
  <si>
    <t>4703023111  / 447301001</t>
  </si>
  <si>
    <t>Администрация  муниципального образования «Всеволожский муниципальный район» Ленинградской  области</t>
  </si>
  <si>
    <t>Создание условий для реализации прав граждан Российской Федерации на получение до-полнительного образования детей и подростков различным видам искусств по дополни-тельным общеобразовательным программам, а также по дополнительным предпрофес-сиональным общеобразовательным программам.</t>
  </si>
  <si>
    <t>00100000000004000</t>
  </si>
  <si>
    <t>00100000004000211</t>
  </si>
  <si>
    <t>00100000002062211</t>
  </si>
  <si>
    <t>00100000004000212</t>
  </si>
  <si>
    <t>00100000004000213</t>
  </si>
  <si>
    <t>00100000002062213</t>
  </si>
  <si>
    <t>00100000004000221</t>
  </si>
  <si>
    <t>00100000002062221</t>
  </si>
  <si>
    <t>00100000004000222</t>
  </si>
  <si>
    <t>00100000004000223</t>
  </si>
  <si>
    <t>00100000004000225</t>
  </si>
  <si>
    <t>00100000002062225</t>
  </si>
  <si>
    <t>00100000002063225</t>
  </si>
  <si>
    <t>00100000004000226</t>
  </si>
  <si>
    <t>00100000002062226</t>
  </si>
  <si>
    <t>00100000004000290</t>
  </si>
  <si>
    <t>00100000002063310</t>
  </si>
  <si>
    <t>00100000004000340</t>
  </si>
  <si>
    <t>00100000002063340</t>
  </si>
  <si>
    <t>Рыжакова Н.А.</t>
  </si>
  <si>
    <t>Тихонова С.М.</t>
  </si>
  <si>
    <t>32814968</t>
  </si>
  <si>
    <t>Россия,188680, Ленинградская область, Всеволожский рай-он, с.Павлово, ул.Быкова,д.15-а</t>
  </si>
  <si>
    <t>Отраслевой код</t>
  </si>
  <si>
    <t>Код субсидии</t>
  </si>
  <si>
    <t>по лицевым счетам, открытым в комитете финансов администрации МО «Всеволожский муниципальный район» Ленинградской области</t>
  </si>
  <si>
    <t>по лицевым счетам, открытым в кредитных организациях</t>
  </si>
  <si>
    <t>Остаток средств на начало планируемого периода, всего</t>
  </si>
  <si>
    <t>Платные образовательные услуги</t>
  </si>
  <si>
    <t>00100000002062000</t>
  </si>
  <si>
    <t>0</t>
  </si>
  <si>
    <t>Поступления от иной приносящей доход деятельности (пожертвования )</t>
  </si>
  <si>
    <t>00100000002063000</t>
  </si>
  <si>
    <t>Поступления от доходов от собственности, всего:</t>
  </si>
  <si>
    <t>Сдача в аренду помещений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</si>
  <si>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</si>
  <si>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Возмещение ком-х платежей</t>
  </si>
  <si>
    <t>Начисления на выплаты по оплате труда</t>
  </si>
  <si>
    <t xml:space="preserve">Поступление нефинансовых активов, всего 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</si>
  <si>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</si>
  <si>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</si>
  <si>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Остаток средств на конец планируемого года</t>
  </si>
  <si>
    <t>в том числе:                           (расшифровать по отраслевым кодам и кодам субсидий)</t>
  </si>
  <si>
    <t>Директор</t>
  </si>
  <si>
    <t>Главный бухгалтер муниципального учреждения</t>
  </si>
  <si>
    <t>8-81370-72547</t>
  </si>
  <si>
    <r>
      <t xml:space="preserve">1.2. Виды деятельности муниципального автономного  учреждения (подразделения):                   </t>
    </r>
    <r>
      <rPr>
        <sz val="11"/>
        <rFont val="Times New Roman"/>
        <family val="1"/>
      </rPr>
      <t>1.Реализация общеобразовательных программ, в том числе предпрофессиональных общеобразовательных программ дополнительного образования детей  художественно-эстетической направленности в сфере музыкального искусства:
1.1. Инструментальное исполнительство 
• фортепиано Срок обучения до 8 лет
• скрипка Срок обучения до 8 лет
• виолончель Срок обучения до 8 лет
• аккордеон Срок обучения до 8 лет
• баян Срок обучения до 8 лет</t>
    </r>
  </si>
  <si>
    <t xml:space="preserve">• клавишный синтезатор и компьютерная студия Срок обучения до 8 лет
• гитара Срок обучения до 8 лет
• домра Срок обучения до 8 лет
• духовые инструменты Срок обучения до 8 лет
1.2. вокальное исполнительство 
• хоровое пение Срок обучения до 8 лет
• сольное пение Срок обучения до 8 лет
1.3. эстрадно-джазовое исполнительство Срок обучения до 8 лет
1.4. подготовка детей к обучению в школе Срок обучения до 2 лет
1.5. общее эстетическое развитие Срок обучения до 8 лет
1.6. раннее эстетическое развитие Срок обучения до 3 лет
2.Осуществление концертной деятельности, пропаганда музыкального творчества
3.Оказание методической и практической помощи в области музыкального образования культурно-просветительским учреждениям, учреждениям образования
4.Предоставление услуг/работ по организации и проведению различных информационно-просветительских мероприятий, в том числе проведение конференций, семинаров, олимпиад по пропаганде музыкального творчества, музыкального и художественного обучения и развития детей, проблемам культуры.
5.Предоставление услуг/работ по организации тематических творческих вечеров, концертов, праздников, фестивалей, конкурсов, карнавалов, детских утренников, огоньков, ёлок,   вечеров отдыха.
6.Предоставление услуг/работ по организации и проведению различных культурно-досуговых мероприятий и программ по заявке предприятий, учреждений, организаций и отдельных граждан, в том числе праздников и поздравлений, концертов.  
7.Участие в международной культурной деятельности: повышения квалификации преподавателей, учебы, обмена педагогическим опытом, проведения совместных мероприятий (концертов, фестивалей, конкурсов).
8.Предоставление услуг/работ по организационному обеспечению федеральных, региональных и местных государственных проектов и программ в сфере дополнительного образования детей.
9.Изучение, обобщение, распространение опыта культурно-воспитательной работы учреждений культуры района и области, внедрение новых форм, создание и апробирование новых курсов, учебных программ, форм организации учебного процесса.
10.Создание и развитие библиотеки, в том числе ведущей научную деятельность, лекториев, выдачу и хранение книг, карт, периодических изданий, фильмов, грампластинок,  магнитных лент,  произведений  искусств и т.п.
</t>
  </si>
  <si>
    <r>
      <t xml:space="preserve">1.3. Перечень услуг (работ), осуществляемых на платной основе:                                                                             </t>
    </r>
    <r>
      <rPr>
        <sz val="11"/>
        <rFont val="Times New Roman"/>
        <family val="1"/>
      </rPr>
      <t>1.Прокат имущества  и оборудования Автономного учреждения;
2.Розничная торговля книгами, журналами, газетами, писчебумажными и канцелярскими товарами;
3.Организация издательской деятельности, необходимой для пропаганды музыкального и художественного искусства;
4.Консультационные услуги и научно-исследовательские работы в культурно-досуговой и образовательной сфере;
5.Услуги повышения квалификации и профессионального мастерства, в том числе кадров творческих работников учреждений  культуры и образования;
6.Подготовка, тиражирование и реализация информационно-справочных материалов, изданий, методических пособий, нотных материалов, видеоматериалов и фонограмм, связанных с деятельностью Автономного учреждения;
7.Деятельность по созданию и использованию баз данных и информационных ресурсов, в том числе ресурсов сети Интернет.
8.Подбор  специализированных  или  неспециализированных   документов, оставление каталогов, поиск требуемой информации и т.п.
9.Преподавание специальных курсов и дисциплин в сфере музыкального, хореографического, изобразительного искусства  сверх часов учебного плана и сверх программ по данной дисциплине.
10.Оказание концертмейстерских и методических услуг, консультирование
11.Организация различного рода факультативных и специальных курсов по дисциплинам, не заложенным в учебном плане, репетиторство.                                                                                                                  12.Организация различных курсов, студий  для взрослых.</t>
    </r>
  </si>
  <si>
    <t>СОГЛАСОВАНО</t>
  </si>
  <si>
    <t xml:space="preserve">Наблюдательный совет </t>
  </si>
  <si>
    <t>АМОУ ДОД «Колтушская ДШИ»</t>
  </si>
  <si>
    <t xml:space="preserve">Председатель _______________ Е.И.. Фролова </t>
  </si>
  <si>
    <t>Директор ___________________Н.А.Рыжакова</t>
  </si>
  <si>
    <t xml:space="preserve">Директор  </t>
  </si>
  <si>
    <t>00100000004000310</t>
  </si>
  <si>
    <t>001012431</t>
  </si>
  <si>
    <t>001012432</t>
  </si>
  <si>
    <t>14</t>
  </si>
  <si>
    <t>001112084</t>
  </si>
  <si>
    <t>001112085</t>
  </si>
  <si>
    <t>001112086</t>
  </si>
  <si>
    <t>Субсидии на финансовое обеспечение  муниципального задания на реализацию программ дополнительного образования в рамках подпрограммы "Развитие дополнительного образования детей, подростков и молодежи" муниципальной программы "Современное образование во Всеволожском муниципальном районе Ленинградской области"</t>
  </si>
  <si>
    <t>Субсидии на финансовое обеспечение  муниципального задания на содержание  муниципального имущества учреждений дополнительного образования в рамках подпрограммы "Развитие дополнительного образования детей, подростков и молодежи" муниципальной программы "Современное образование во Всеволожском муниципальном районе Ленинградской области"</t>
  </si>
  <si>
    <t>Субсидии муниципальным бюджетным и муниципальным автономным учреждениям на иные цели на повышение исполнительского мастерства учащихся (конкурсы, мастер-классы, участие в конкурсах и фестивалях), поддержка юных дарований (стипендии, проведение районного праздника для юных дарований) в рамках подпрограммы «Искусство» муниципальной программы «Культура Всеволожского муниципального района Ленинградской области»</t>
  </si>
  <si>
    <t>Субсидии муниципальным бюджетным и муниципальным автономным учреждениям на иные цели на повышение квалификации преподавателей и учеба кадров в рамках подпрограммы «Искусство» муниципальной программы «Культура Всеволожского муниципального района Ленинградской области»</t>
  </si>
  <si>
    <t>Субсидии муниципальным бюджетным и муниципальным автономным учреждениям на иные цели на укрепление материально-технической базы (приобретение оборудования, капитальный ремонт) в рамках подпрограммы «Искусство» муниципальной программы «Культура Всеволожского муниципального района» в рамках подпрограммы «Искусство» муниципальной программы «Культура Всеволожского муниципального района Ленинградской области»</t>
  </si>
  <si>
    <t>13.Организация различного рода студий, направленных на развитие гармоничной личности, вне государственных стандартов для детей до 18 лет.
14.Организация зрелищных мероприятий и культурного досуга (показ спектаклей, представлений, и т.д.).
15.Организация лекций, концертов, выставок, массовых художественно-эстетических праздников и других учебно-методических мероприятий (семинары, открытые уроки, учеба, стажировка преподавателей других школ).
16.Консультации для вновь поступающих детей.
17.Обучение  учащихся иностранным языкам.
18.Обучение учащихся в музыкальном кружке.
1.4.Общая балансовая стоимость недвижимого муниципального имущества на 01.01.2014г. составляет  580470,84 рублей.                                                                                                                                                                                            1.5.Общая балансовая стоимость движимого муниципального имущества  на 01.01.2014г. составляет 3673711,57 рублей, в т.ч. балансовая стоимость особо ценного движимого имущества 2018076,47 руб.</t>
  </si>
  <si>
    <t>Субсидии муниципальным бюджетным и муниципальным автоновмым учреждениям на проведение капитального ремонта</t>
  </si>
  <si>
    <t>Субсидии муниципальным бюджетным и муниципальным автоновмым учреждениям на иные цели в части расходов средств выделенных по решению совета депутатов от 29.05.2014 г. № 37 "Овнесении изменений в решение совета депутатов от 18.12.2013 года №86  "О бюджете муниципального образования на 2014год</t>
  </si>
  <si>
    <t>001112003</t>
  </si>
  <si>
    <t>001112002</t>
  </si>
  <si>
    <t>001 1 12 084</t>
  </si>
  <si>
    <t>29</t>
  </si>
  <si>
    <t>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</si>
</sst>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4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Layout" zoomScaleSheetLayoutView="100" workbookViewId="0" topLeftCell="A28">
      <selection activeCell="AH23" sqref="AH23:BV25"/>
    </sheetView>
  </sheetViews>
  <sheetFormatPr defaultColWidth="0.875" defaultRowHeight="12.75"/>
  <cols>
    <col min="1" max="107" width="0.875" style="1" customWidth="1"/>
    <col min="108" max="108" width="3.00390625" style="1" customWidth="1"/>
    <col min="109" max="16384" width="0.875" style="1" customWidth="1"/>
  </cols>
  <sheetData>
    <row r="1" s="2" customFormat="1" ht="11.25" customHeight="1">
      <c r="BS1" s="2" t="s">
        <v>58</v>
      </c>
    </row>
    <row r="2" s="2" customFormat="1" ht="11.25" customHeight="1">
      <c r="BS2" s="9" t="s">
        <v>95</v>
      </c>
    </row>
    <row r="3" s="2" customFormat="1" ht="11.25" customHeight="1">
      <c r="BS3" s="2" t="s">
        <v>96</v>
      </c>
    </row>
    <row r="4" s="2" customFormat="1" ht="11.25" customHeight="1">
      <c r="BS4" s="9" t="s">
        <v>107</v>
      </c>
    </row>
    <row r="5" s="2" customFormat="1" ht="11.25" customHeight="1">
      <c r="BS5" s="9" t="s">
        <v>114</v>
      </c>
    </row>
    <row r="6" s="2" customFormat="1" ht="11.25" customHeight="1">
      <c r="BS6" s="9" t="s">
        <v>113</v>
      </c>
    </row>
    <row r="7" ht="15">
      <c r="N7" s="2"/>
    </row>
    <row r="8" spans="1:108" ht="15">
      <c r="A8" s="1" t="s">
        <v>186</v>
      </c>
      <c r="BE8" s="95" t="s">
        <v>15</v>
      </c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</row>
    <row r="9" spans="1:108" ht="48" customHeight="1">
      <c r="A9" s="41" t="s">
        <v>187</v>
      </c>
      <c r="BE9" s="96" t="s">
        <v>191</v>
      </c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</row>
    <row r="10" spans="1:108" s="2" customFormat="1" ht="15.75">
      <c r="A10" s="41" t="s">
        <v>188</v>
      </c>
      <c r="BE10" s="104" t="s">
        <v>40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57:108" ht="15">
      <c r="BE11" s="100" t="s">
        <v>190</v>
      </c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</row>
    <row r="12" spans="1:108" s="2" customFormat="1" ht="12">
      <c r="A12" s="83" t="s">
        <v>189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BE12" s="97" t="s">
        <v>13</v>
      </c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 t="s">
        <v>14</v>
      </c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</row>
    <row r="13" spans="1:99" ht="15">
      <c r="A13" s="11" t="s">
        <v>2</v>
      </c>
      <c r="B13" s="84"/>
      <c r="C13" s="84"/>
      <c r="D13" s="84"/>
      <c r="E13" s="84"/>
      <c r="F13" s="1" t="s">
        <v>2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>
        <v>20</v>
      </c>
      <c r="AB13" s="85"/>
      <c r="AC13" s="85"/>
      <c r="AD13" s="85"/>
      <c r="AE13" s="86" t="s">
        <v>195</v>
      </c>
      <c r="AF13" s="86"/>
      <c r="AG13" s="86"/>
      <c r="AH13" s="86"/>
      <c r="AI13" s="1" t="s">
        <v>3</v>
      </c>
      <c r="BM13" s="11" t="s">
        <v>2</v>
      </c>
      <c r="BN13" s="84"/>
      <c r="BO13" s="84"/>
      <c r="BP13" s="84"/>
      <c r="BQ13" s="84"/>
      <c r="BR13" s="1" t="s">
        <v>2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5">
        <v>20</v>
      </c>
      <c r="CN13" s="85"/>
      <c r="CO13" s="85"/>
      <c r="CP13" s="85"/>
      <c r="CQ13" s="86" t="s">
        <v>195</v>
      </c>
      <c r="CR13" s="86"/>
      <c r="CS13" s="86"/>
      <c r="CT13" s="86"/>
      <c r="CU13" s="1" t="s">
        <v>3</v>
      </c>
    </row>
    <row r="14" ht="15">
      <c r="CY14" s="8"/>
    </row>
    <row r="15" spans="1:108" ht="16.5">
      <c r="A15" s="101" t="s">
        <v>129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</row>
    <row r="16" spans="36:58" s="12" customFormat="1" ht="16.5">
      <c r="AJ16" s="13"/>
      <c r="AM16" s="13"/>
      <c r="AV16" s="14"/>
      <c r="AW16" s="14"/>
      <c r="AX16" s="14"/>
      <c r="BA16" s="14" t="s">
        <v>59</v>
      </c>
      <c r="BB16" s="102" t="s">
        <v>195</v>
      </c>
      <c r="BC16" s="102"/>
      <c r="BD16" s="102"/>
      <c r="BE16" s="102"/>
      <c r="BF16" s="12" t="s">
        <v>4</v>
      </c>
    </row>
    <row r="18" spans="93:108" ht="15">
      <c r="CO18" s="82" t="s">
        <v>16</v>
      </c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</row>
    <row r="19" spans="91:108" ht="15" customHeight="1">
      <c r="CM19" s="11" t="s">
        <v>41</v>
      </c>
      <c r="CO19" s="71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3"/>
    </row>
    <row r="20" spans="36:108" ht="15" customHeight="1">
      <c r="AJ20" s="3"/>
      <c r="AK20" s="4" t="s">
        <v>2</v>
      </c>
      <c r="AL20" s="81" t="s">
        <v>210</v>
      </c>
      <c r="AM20" s="81"/>
      <c r="AN20" s="81"/>
      <c r="AO20" s="81"/>
      <c r="AP20" s="3" t="s">
        <v>2</v>
      </c>
      <c r="AQ20" s="3"/>
      <c r="AR20" s="3"/>
      <c r="AS20" s="81" t="s">
        <v>211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98">
        <v>20</v>
      </c>
      <c r="BL20" s="98"/>
      <c r="BM20" s="98"/>
      <c r="BN20" s="98"/>
      <c r="BO20" s="99" t="s">
        <v>195</v>
      </c>
      <c r="BP20" s="99"/>
      <c r="BQ20" s="99"/>
      <c r="BR20" s="99"/>
      <c r="BS20" s="3" t="s">
        <v>3</v>
      </c>
      <c r="BT20" s="3"/>
      <c r="BU20" s="3"/>
      <c r="BY20" s="17"/>
      <c r="CM20" s="11" t="s">
        <v>17</v>
      </c>
      <c r="CO20" s="71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</row>
    <row r="21" spans="77:108" ht="15" customHeight="1">
      <c r="BY21" s="17"/>
      <c r="BZ21" s="17"/>
      <c r="CM21" s="11"/>
      <c r="CO21" s="71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77:108" ht="15" customHeight="1">
      <c r="BY22" s="17"/>
      <c r="BZ22" s="17"/>
      <c r="CM22" s="11"/>
      <c r="CO22" s="71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08" ht="15" customHeight="1">
      <c r="A23" s="5" t="s">
        <v>126</v>
      </c>
      <c r="AH23" s="103" t="s">
        <v>133</v>
      </c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8"/>
      <c r="BY23" s="17"/>
      <c r="CM23" s="11" t="s">
        <v>18</v>
      </c>
      <c r="CO23" s="71" t="s">
        <v>158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08" ht="15" customHeight="1">
      <c r="A24" s="5" t="s">
        <v>132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8"/>
      <c r="BY24" s="17"/>
      <c r="BZ24" s="17"/>
      <c r="CM24" s="38"/>
      <c r="CO24" s="71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ht="48" customHeight="1">
      <c r="A25" s="5" t="s">
        <v>108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8"/>
      <c r="BY25" s="17"/>
      <c r="BZ25" s="17"/>
      <c r="CM25" s="38"/>
      <c r="CO25" s="71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74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s="23" customFormat="1" ht="21" customHeight="1">
      <c r="A27" s="23" t="s">
        <v>60</v>
      </c>
      <c r="AH27" s="93" t="s">
        <v>134</v>
      </c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24"/>
      <c r="CM27" s="39"/>
      <c r="CO27" s="87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s="23" customFormat="1" ht="21" customHeight="1">
      <c r="A28" s="25" t="s">
        <v>20</v>
      </c>
      <c r="CM28" s="40" t="s">
        <v>19</v>
      </c>
      <c r="CO28" s="87" t="s">
        <v>115</v>
      </c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77" t="s">
        <v>135</v>
      </c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47.25" customHeight="1">
      <c r="A31" s="5" t="s">
        <v>110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61</v>
      </c>
      <c r="AM33" s="18"/>
      <c r="AN33" s="18"/>
      <c r="AO33" s="18"/>
      <c r="AP33" s="18"/>
      <c r="AQ33" s="18"/>
      <c r="AR33" s="18"/>
      <c r="AS33" s="18"/>
      <c r="AT33" s="78" t="s">
        <v>159</v>
      </c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128</v>
      </c>
      <c r="AM34" s="18"/>
      <c r="AN34" s="18"/>
      <c r="AO34" s="18"/>
      <c r="AP34" s="18"/>
      <c r="AQ34" s="18"/>
      <c r="AR34" s="18"/>
      <c r="AS34" s="1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 customHeight="1">
      <c r="A35" s="5" t="s">
        <v>111</v>
      </c>
      <c r="AM35" s="18"/>
      <c r="AN35" s="18"/>
      <c r="AO35" s="18"/>
      <c r="AP35" s="18"/>
      <c r="AQ35" s="18"/>
      <c r="AR35" s="18"/>
      <c r="AS35" s="1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14.25">
      <c r="A37" s="94" t="s">
        <v>130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15">
      <c r="A40" s="79" t="s">
        <v>136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</row>
    <row r="41" spans="1:108" ht="1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</row>
    <row r="42" spans="1:108" ht="1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</row>
    <row r="43" spans="1:108" ht="21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s="3" customFormat="1" ht="163.5" customHeight="1">
      <c r="A44" s="68" t="s">
        <v>183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</row>
    <row r="45" spans="1:108" s="42" customFormat="1" ht="409.5" customHeight="1">
      <c r="A45" s="67" t="s">
        <v>184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</row>
    <row r="46" spans="1:108" ht="115.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ht="343.5" customHeight="1">
      <c r="A47" s="68" t="s">
        <v>185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</row>
    <row r="48" spans="1:108" ht="409.5" customHeight="1">
      <c r="A48" s="91" t="s">
        <v>204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</row>
    <row r="49" spans="1:108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</row>
    <row r="50" spans="1:108" ht="10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</row>
  </sheetData>
  <sheetProtection/>
  <mergeCells count="44">
    <mergeCell ref="CO24:DD24"/>
    <mergeCell ref="CO25:DD25"/>
    <mergeCell ref="A15:DD15"/>
    <mergeCell ref="BB16:BE16"/>
    <mergeCell ref="AH23:BV25"/>
    <mergeCell ref="BE10:DD10"/>
    <mergeCell ref="BE8:DD8"/>
    <mergeCell ref="BE9:DD9"/>
    <mergeCell ref="BE12:BX12"/>
    <mergeCell ref="BY12:DD12"/>
    <mergeCell ref="AL20:AO20"/>
    <mergeCell ref="BK20:BN20"/>
    <mergeCell ref="BO20:BR20"/>
    <mergeCell ref="BE11:DD11"/>
    <mergeCell ref="A50:DD50"/>
    <mergeCell ref="A48:DD48"/>
    <mergeCell ref="BN13:BQ13"/>
    <mergeCell ref="BU13:CL13"/>
    <mergeCell ref="CM13:CP13"/>
    <mergeCell ref="CQ13:CT13"/>
    <mergeCell ref="AH27:BV27"/>
    <mergeCell ref="A37:DD37"/>
    <mergeCell ref="CO20:DD20"/>
    <mergeCell ref="CO28:DD28"/>
    <mergeCell ref="A40:DD43"/>
    <mergeCell ref="AS20:BJ20"/>
    <mergeCell ref="CO18:DD18"/>
    <mergeCell ref="CO19:DD19"/>
    <mergeCell ref="A12:AY12"/>
    <mergeCell ref="B13:E13"/>
    <mergeCell ref="I13:Z13"/>
    <mergeCell ref="AA13:AD13"/>
    <mergeCell ref="AE13:AH13"/>
    <mergeCell ref="CO27:DD27"/>
    <mergeCell ref="A45:DD46"/>
    <mergeCell ref="A47:DD47"/>
    <mergeCell ref="A49:DD49"/>
    <mergeCell ref="CO21:DD21"/>
    <mergeCell ref="CO22:DD22"/>
    <mergeCell ref="CO23:DD23"/>
    <mergeCell ref="CO26:DD26"/>
    <mergeCell ref="A44:DD44"/>
    <mergeCell ref="AT30:CM31"/>
    <mergeCell ref="AT33:CM35"/>
  </mergeCells>
  <printOptions/>
  <pageMargins left="0.7874015748031497" right="0.31496062992125984" top="0.5905511811023623" bottom="0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G76"/>
  <sheetViews>
    <sheetView zoomScaleSheetLayoutView="100" zoomScalePageLayoutView="0" workbookViewId="0" topLeftCell="A37">
      <selection activeCell="BU19" sqref="BU19:DD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18" t="s">
        <v>125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</row>
    <row r="3" ht="7.5" customHeight="1"/>
    <row r="4" spans="1:108" ht="1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9"/>
      <c r="BU4" s="107" t="s">
        <v>5</v>
      </c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1:108" s="3" customFormat="1" ht="15" customHeight="1">
      <c r="A5" s="31"/>
      <c r="B5" s="105" t="s">
        <v>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6"/>
      <c r="BU5" s="129">
        <f>SUM(BU7+BU13)</f>
        <v>4254182.41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</row>
    <row r="6" spans="1:72" ht="15">
      <c r="A6" s="10"/>
      <c r="B6" s="119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20"/>
    </row>
    <row r="7" spans="1:137" ht="30" customHeight="1">
      <c r="A7" s="32"/>
      <c r="B7" s="116" t="s">
        <v>116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7"/>
      <c r="BU7" s="110">
        <v>580470.84</v>
      </c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  <c r="DE7" s="132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</row>
    <row r="8" spans="1:108" ht="15">
      <c r="A8" s="10"/>
      <c r="B8" s="121" t="s">
        <v>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2"/>
      <c r="BU8" s="110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32" ht="45" customHeight="1">
      <c r="A9" s="32"/>
      <c r="B9" s="116" t="s">
        <v>117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7"/>
      <c r="BU9" s="110">
        <f>BU7</f>
        <v>580470.84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  <c r="DE9" s="132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</row>
    <row r="10" spans="1:108" ht="45" customHeight="1">
      <c r="A10" s="32"/>
      <c r="B10" s="116" t="s">
        <v>118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7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34" ht="45" customHeight="1">
      <c r="A11" s="32"/>
      <c r="B11" s="116" t="s">
        <v>119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7"/>
      <c r="BU11" s="113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  <c r="DE11" s="132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</row>
    <row r="12" spans="1:134" ht="30" customHeight="1">
      <c r="A12" s="32"/>
      <c r="B12" s="116" t="s">
        <v>120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7"/>
      <c r="BU12" s="113">
        <v>0</v>
      </c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  <c r="DE12" s="132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</row>
    <row r="13" spans="1:108" ht="30" customHeight="1">
      <c r="A13" s="32"/>
      <c r="B13" s="116" t="s">
        <v>21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7"/>
      <c r="BU13" s="107">
        <f>2018076.47+1655635.1</f>
        <v>3673711.5700000003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15">
      <c r="A14" s="33"/>
      <c r="B14" s="121" t="s">
        <v>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2"/>
      <c r="BU14" s="107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30" customHeight="1">
      <c r="A15" s="32"/>
      <c r="B15" s="116" t="s">
        <v>26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7"/>
      <c r="BU15" s="113">
        <v>2018076.47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32"/>
      <c r="B16" s="116" t="s">
        <v>27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7"/>
      <c r="BU16" s="113">
        <v>995138.08</v>
      </c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3" customFormat="1" ht="15" customHeight="1">
      <c r="A17" s="31"/>
      <c r="B17" s="105" t="s">
        <v>97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6"/>
      <c r="BU17" s="123">
        <v>-162832.53</v>
      </c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>
      <c r="A18" s="10"/>
      <c r="B18" s="119" t="s">
        <v>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20"/>
      <c r="BU18" s="107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47.25" customHeight="1">
      <c r="A19" s="34"/>
      <c r="B19" s="126" t="s">
        <v>121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7"/>
      <c r="BU19" s="110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47.25" customHeight="1">
      <c r="A20" s="32"/>
      <c r="B20" s="116" t="s">
        <v>122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7"/>
      <c r="BU20" s="110">
        <f>SUM(BU22:DD31)</f>
        <v>427795.37</v>
      </c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15" customHeight="1">
      <c r="A21" s="35"/>
      <c r="B21" s="121" t="s">
        <v>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10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 customHeight="1">
      <c r="A22" s="32"/>
      <c r="B22" s="116" t="s">
        <v>8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7"/>
      <c r="BU22" s="107">
        <v>6784.35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ht="15" customHeight="1">
      <c r="A23" s="32"/>
      <c r="B23" s="116" t="s">
        <v>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7"/>
      <c r="BU23" s="107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ht="15" customHeight="1">
      <c r="A24" s="32"/>
      <c r="B24" s="116" t="s">
        <v>106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7"/>
      <c r="BU24" s="107">
        <v>12434.18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</row>
    <row r="25" spans="1:108" ht="15" customHeight="1">
      <c r="A25" s="32"/>
      <c r="B25" s="116" t="s">
        <v>10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7"/>
      <c r="BU25" s="107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ht="15" customHeight="1">
      <c r="A26" s="32"/>
      <c r="B26" s="116" t="s">
        <v>11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7"/>
      <c r="BU26" s="107">
        <v>408576.84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ht="15" customHeight="1">
      <c r="A27" s="32"/>
      <c r="B27" s="116" t="s">
        <v>12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7"/>
      <c r="BU27" s="107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ht="30" customHeight="1">
      <c r="A28" s="32"/>
      <c r="B28" s="116" t="s">
        <v>63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7"/>
      <c r="BU28" s="107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ht="30" customHeight="1">
      <c r="A29" s="32"/>
      <c r="B29" s="116" t="s">
        <v>100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7"/>
      <c r="BU29" s="107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ht="15" customHeight="1">
      <c r="A30" s="32"/>
      <c r="B30" s="116" t="s">
        <v>64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7"/>
      <c r="BU30" s="107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</row>
    <row r="31" spans="1:108" ht="15" customHeight="1">
      <c r="A31" s="32"/>
      <c r="B31" s="116" t="s">
        <v>65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7"/>
      <c r="BU31" s="107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</row>
    <row r="32" spans="1:108" ht="45" customHeight="1">
      <c r="A32" s="32"/>
      <c r="B32" s="116" t="s">
        <v>66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7"/>
      <c r="BU32" s="110">
        <f>SUM(BU34:DD43)</f>
        <v>39.44</v>
      </c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3.5" customHeight="1">
      <c r="A33" s="35"/>
      <c r="B33" s="121" t="s">
        <v>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2"/>
      <c r="BU33" s="107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</row>
    <row r="34" spans="1:108" ht="15" customHeight="1">
      <c r="A34" s="32"/>
      <c r="B34" s="116" t="s">
        <v>67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7"/>
      <c r="BU34" s="107">
        <v>39.44</v>
      </c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1:108" ht="15" customHeight="1">
      <c r="A35" s="32"/>
      <c r="B35" s="116" t="s">
        <v>68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7"/>
      <c r="BU35" s="107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</row>
    <row r="36" spans="1:108" ht="15" customHeight="1">
      <c r="A36" s="32"/>
      <c r="B36" s="116" t="s">
        <v>62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7"/>
      <c r="BU36" s="107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</row>
    <row r="37" spans="1:108" ht="15" customHeight="1">
      <c r="A37" s="32"/>
      <c r="B37" s="116" t="s">
        <v>69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7"/>
      <c r="BU37" s="107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1:108" ht="15" customHeight="1">
      <c r="A38" s="32"/>
      <c r="B38" s="116" t="s">
        <v>70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7"/>
      <c r="BU38" s="107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ht="15" customHeight="1">
      <c r="A39" s="32"/>
      <c r="B39" s="116" t="s">
        <v>71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7"/>
      <c r="BU39" s="107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9"/>
    </row>
    <row r="40" spans="1:108" ht="30" customHeight="1">
      <c r="A40" s="32"/>
      <c r="B40" s="116" t="s">
        <v>72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7"/>
      <c r="BU40" s="107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</row>
    <row r="41" spans="1:108" ht="30" customHeight="1">
      <c r="A41" s="32"/>
      <c r="B41" s="116" t="s">
        <v>99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7"/>
      <c r="BU41" s="107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</row>
    <row r="42" spans="1:108" ht="15" customHeight="1">
      <c r="A42" s="32"/>
      <c r="B42" s="116" t="s">
        <v>73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7"/>
      <c r="BU42" s="107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9"/>
    </row>
    <row r="43" spans="1:108" ht="15" customHeight="1">
      <c r="A43" s="32"/>
      <c r="B43" s="116" t="s">
        <v>74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7"/>
      <c r="BU43" s="107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9"/>
    </row>
    <row r="44" spans="1:108" s="3" customFormat="1" ht="15" customHeight="1">
      <c r="A44" s="31"/>
      <c r="B44" s="105" t="s">
        <v>98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6"/>
      <c r="BU44" s="128">
        <f>SUM(BU46+BU47+BU62)</f>
        <v>-7422.41</v>
      </c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</row>
    <row r="45" spans="1:108" ht="15" customHeight="1">
      <c r="A45" s="36"/>
      <c r="B45" s="119" t="s">
        <v>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20"/>
      <c r="BU45" s="107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9"/>
    </row>
    <row r="46" spans="1:108" ht="15" customHeight="1">
      <c r="A46" s="32"/>
      <c r="B46" s="116" t="s">
        <v>75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7"/>
      <c r="BU46" s="113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ht="48" customHeight="1">
      <c r="A47" s="32"/>
      <c r="B47" s="116" t="s">
        <v>123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7"/>
      <c r="BU47" s="107">
        <f>SUM(BU48:DD58)</f>
        <v>-7422.41</v>
      </c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</row>
    <row r="48" spans="1:108" ht="15" customHeight="1">
      <c r="A48" s="35"/>
      <c r="B48" s="121" t="s">
        <v>7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2"/>
      <c r="BU48" s="110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 customHeight="1">
      <c r="A49" s="32"/>
      <c r="B49" s="116" t="s">
        <v>82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7"/>
      <c r="BU49" s="107">
        <v>-7422.41</v>
      </c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</row>
    <row r="50" spans="1:108" ht="15" customHeight="1">
      <c r="A50" s="32"/>
      <c r="B50" s="116" t="s">
        <v>42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7"/>
      <c r="BU50" s="107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9"/>
    </row>
    <row r="51" spans="1:108" ht="15" customHeight="1">
      <c r="A51" s="32"/>
      <c r="B51" s="116" t="s">
        <v>43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7"/>
      <c r="BU51" s="107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9"/>
    </row>
    <row r="52" spans="1:108" ht="15" customHeight="1">
      <c r="A52" s="32"/>
      <c r="B52" s="116" t="s">
        <v>44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7"/>
      <c r="BU52" s="107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9"/>
    </row>
    <row r="53" spans="1:108" ht="15" customHeight="1">
      <c r="A53" s="32"/>
      <c r="B53" s="116" t="s">
        <v>45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7"/>
      <c r="BU53" s="107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9"/>
    </row>
    <row r="54" spans="1:108" ht="15" customHeight="1">
      <c r="A54" s="32"/>
      <c r="B54" s="116" t="s">
        <v>46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7"/>
      <c r="BU54" s="107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1:108" ht="15" customHeight="1">
      <c r="A55" s="32"/>
      <c r="B55" s="116" t="s">
        <v>47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7"/>
      <c r="BU55" s="107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</row>
    <row r="56" spans="1:108" ht="15" customHeight="1">
      <c r="A56" s="32"/>
      <c r="B56" s="116" t="s">
        <v>76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7"/>
      <c r="BU56" s="107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9"/>
    </row>
    <row r="57" spans="1:108" ht="15" customHeight="1">
      <c r="A57" s="32"/>
      <c r="B57" s="116" t="s">
        <v>101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7"/>
      <c r="BU57" s="107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9"/>
    </row>
    <row r="58" spans="1:108" ht="15" customHeight="1">
      <c r="A58" s="32"/>
      <c r="B58" s="116" t="s">
        <v>77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7"/>
      <c r="BU58" s="107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9"/>
    </row>
    <row r="59" spans="1:108" ht="15" customHeight="1">
      <c r="A59" s="32"/>
      <c r="B59" s="116" t="s">
        <v>78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7"/>
      <c r="BU59" s="107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9"/>
    </row>
    <row r="60" spans="1:108" ht="15" customHeight="1">
      <c r="A60" s="32"/>
      <c r="B60" s="116" t="s">
        <v>79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7"/>
      <c r="BU60" s="107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9"/>
    </row>
    <row r="61" spans="1:108" ht="15" customHeight="1">
      <c r="A61" s="32"/>
      <c r="B61" s="116" t="s">
        <v>80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7"/>
      <c r="BU61" s="107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9"/>
    </row>
    <row r="62" spans="1:108" ht="45" customHeight="1">
      <c r="A62" s="32"/>
      <c r="B62" s="116" t="s">
        <v>81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7"/>
      <c r="BU62" s="113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ht="15" customHeight="1">
      <c r="A63" s="37"/>
      <c r="B63" s="121" t="s">
        <v>7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2"/>
      <c r="BU63" s="107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9"/>
    </row>
    <row r="64" spans="1:108" ht="15" customHeight="1">
      <c r="A64" s="32"/>
      <c r="B64" s="116" t="s">
        <v>83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7"/>
      <c r="BU64" s="107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9"/>
    </row>
    <row r="65" spans="1:108" ht="15" customHeight="1">
      <c r="A65" s="32"/>
      <c r="B65" s="116" t="s">
        <v>48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7"/>
      <c r="BU65" s="107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9"/>
    </row>
    <row r="66" spans="1:108" ht="15" customHeight="1">
      <c r="A66" s="32"/>
      <c r="B66" s="116" t="s">
        <v>49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7"/>
      <c r="BU66" s="107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9"/>
    </row>
    <row r="67" spans="1:108" ht="15" customHeight="1">
      <c r="A67" s="32"/>
      <c r="B67" s="116" t="s">
        <v>50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7"/>
      <c r="BU67" s="107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9"/>
    </row>
    <row r="68" spans="1:108" ht="15" customHeight="1">
      <c r="A68" s="32"/>
      <c r="B68" s="116" t="s">
        <v>51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7"/>
      <c r="BU68" s="107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9"/>
    </row>
    <row r="69" spans="1:108" ht="15" customHeight="1">
      <c r="A69" s="32"/>
      <c r="B69" s="116" t="s">
        <v>52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7"/>
      <c r="BU69" s="107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9"/>
    </row>
    <row r="70" spans="1:108" ht="15" customHeight="1">
      <c r="A70" s="32"/>
      <c r="B70" s="116" t="s">
        <v>53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7"/>
      <c r="BU70" s="107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9"/>
    </row>
    <row r="71" spans="1:108" ht="15" customHeight="1">
      <c r="A71" s="32"/>
      <c r="B71" s="116" t="s">
        <v>84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7"/>
      <c r="BU71" s="107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9"/>
    </row>
    <row r="72" spans="1:108" ht="15" customHeight="1">
      <c r="A72" s="32"/>
      <c r="B72" s="116" t="s">
        <v>102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7"/>
      <c r="BU72" s="107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9"/>
    </row>
    <row r="73" spans="1:108" ht="15" customHeight="1">
      <c r="A73" s="32"/>
      <c r="B73" s="116" t="s">
        <v>85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7"/>
      <c r="BU73" s="107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9"/>
    </row>
    <row r="74" spans="1:108" ht="15" customHeight="1">
      <c r="A74" s="32"/>
      <c r="B74" s="116" t="s">
        <v>86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7"/>
      <c r="BU74" s="107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9"/>
    </row>
    <row r="75" spans="1:108" ht="15" customHeight="1">
      <c r="A75" s="32"/>
      <c r="B75" s="116" t="s">
        <v>87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7"/>
      <c r="BU75" s="107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9"/>
    </row>
    <row r="76" spans="1:108" ht="15" customHeight="1">
      <c r="A76" s="32"/>
      <c r="B76" s="116" t="s">
        <v>88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7"/>
      <c r="BU76" s="113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5"/>
    </row>
  </sheetData>
  <sheetProtection/>
  <mergeCells count="150">
    <mergeCell ref="DE7:EG7"/>
    <mergeCell ref="DE9:EB9"/>
    <mergeCell ref="DE12:ED12"/>
    <mergeCell ref="DE11:ED11"/>
    <mergeCell ref="B22:BT22"/>
    <mergeCell ref="BU22:DD22"/>
    <mergeCell ref="B17:BT17"/>
    <mergeCell ref="B12:BT12"/>
    <mergeCell ref="BU12:DD12"/>
    <mergeCell ref="B15:BT15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1:BT31"/>
    <mergeCell ref="B74:BT74"/>
    <mergeCell ref="BU74:DD74"/>
    <mergeCell ref="B72:BT72"/>
    <mergeCell ref="BU72:DD72"/>
    <mergeCell ref="B75:BT75"/>
    <mergeCell ref="BU75:DD75"/>
    <mergeCell ref="B71:BT71"/>
    <mergeCell ref="BU71:DD71"/>
    <mergeCell ref="B73:BT73"/>
    <mergeCell ref="BU73:DD73"/>
    <mergeCell ref="B70:BT70"/>
    <mergeCell ref="BU70:DD70"/>
    <mergeCell ref="B67:BT67"/>
    <mergeCell ref="BU67:DD67"/>
    <mergeCell ref="B69:BT69"/>
    <mergeCell ref="BU69:DD69"/>
    <mergeCell ref="B68:BT68"/>
    <mergeCell ref="BU68:DD68"/>
    <mergeCell ref="BU64:DD64"/>
    <mergeCell ref="BU62:DD62"/>
    <mergeCell ref="BU63:DD63"/>
    <mergeCell ref="B63:BT63"/>
    <mergeCell ref="B66:BT66"/>
    <mergeCell ref="BU66:DD66"/>
    <mergeCell ref="B65:BT65"/>
    <mergeCell ref="BU65:DD65"/>
    <mergeCell ref="B62:BT62"/>
    <mergeCell ref="B64:BT64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3:BT43"/>
    <mergeCell ref="BU28:DD28"/>
    <mergeCell ref="BU25:DD25"/>
    <mergeCell ref="B27:BT27"/>
    <mergeCell ref="BU27:DD27"/>
    <mergeCell ref="B26:BT26"/>
    <mergeCell ref="BU26:DD26"/>
    <mergeCell ref="B25:BT25"/>
    <mergeCell ref="B28:BT28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14:DD14"/>
    <mergeCell ref="BU17:DD17"/>
    <mergeCell ref="B8:BT8"/>
    <mergeCell ref="BU10:DD10"/>
    <mergeCell ref="B16:BT16"/>
    <mergeCell ref="BU16:DD16"/>
    <mergeCell ref="B11:BT11"/>
    <mergeCell ref="B76:BT76"/>
    <mergeCell ref="BU76:DD76"/>
    <mergeCell ref="A2:DD2"/>
    <mergeCell ref="B6:BT6"/>
    <mergeCell ref="B7:BT7"/>
    <mergeCell ref="B9:BT9"/>
    <mergeCell ref="BU4:DD4"/>
    <mergeCell ref="BU15:DD15"/>
    <mergeCell ref="B14:BT14"/>
    <mergeCell ref="BU13:DD13"/>
    <mergeCell ref="B5:BT5"/>
    <mergeCell ref="A4:BT4"/>
    <mergeCell ref="BU9:DD9"/>
    <mergeCell ref="BU11:DD11"/>
    <mergeCell ref="B13:BT13"/>
    <mergeCell ref="B10:BT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A94"/>
  <sheetViews>
    <sheetView tabSelected="1" zoomScaleSheetLayoutView="100" workbookViewId="0" topLeftCell="A79">
      <selection activeCell="J94" sqref="J94:AA94"/>
    </sheetView>
  </sheetViews>
  <sheetFormatPr defaultColWidth="0.875" defaultRowHeight="12.75"/>
  <cols>
    <col min="1" max="58" width="0.875" style="47" customWidth="1"/>
    <col min="59" max="59" width="6.75390625" style="49" customWidth="1"/>
    <col min="60" max="90" width="0.875" style="49" customWidth="1"/>
    <col min="91" max="107" width="0.875" style="47" customWidth="1"/>
    <col min="108" max="108" width="4.00390625" style="47" customWidth="1"/>
    <col min="109" max="16384" width="0.875" style="47" customWidth="1"/>
  </cols>
  <sheetData>
    <row r="1" spans="2:123" s="43" customFormat="1" ht="15">
      <c r="B1" s="152">
        <v>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</row>
    <row r="2" spans="2:29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124" ht="14.25" customHeight="1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5"/>
      <c r="AS3" s="153" t="s">
        <v>160</v>
      </c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5"/>
      <c r="BH3" s="153" t="s">
        <v>161</v>
      </c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5"/>
      <c r="BX3" s="153" t="s">
        <v>89</v>
      </c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5"/>
      <c r="CN3" s="159" t="s">
        <v>90</v>
      </c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</row>
    <row r="4" spans="1:124" ht="164.25" customHeight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8"/>
      <c r="BH4" s="156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8"/>
      <c r="BX4" s="156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8"/>
      <c r="CN4" s="160" t="s">
        <v>162</v>
      </c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2"/>
      <c r="DE4" s="160" t="s">
        <v>163</v>
      </c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2"/>
    </row>
    <row r="5" spans="1:124" ht="28.5" customHeight="1">
      <c r="A5" s="50"/>
      <c r="B5" s="146" t="s">
        <v>164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8"/>
      <c r="AR5" s="51"/>
      <c r="AS5" s="163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5"/>
      <c r="BH5" s="141">
        <v>0</v>
      </c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3"/>
      <c r="BX5" s="133">
        <f>SUM(BX7:CM9)</f>
        <v>404470.74</v>
      </c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5"/>
      <c r="CN5" s="133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  <c r="DE5" s="133">
        <f>DE9+DE7</f>
        <v>404470.74</v>
      </c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7"/>
    </row>
    <row r="6" spans="1:124" ht="16.5" customHeight="1">
      <c r="A6" s="50"/>
      <c r="B6" s="146" t="s">
        <v>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8"/>
      <c r="AR6" s="51"/>
      <c r="AS6" s="163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5"/>
      <c r="BH6" s="141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3"/>
      <c r="BX6" s="133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5"/>
      <c r="CN6" s="133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5"/>
      <c r="DE6" s="168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7"/>
    </row>
    <row r="7" spans="1:124" ht="31.5" customHeight="1">
      <c r="A7" s="50"/>
      <c r="B7" s="146" t="s">
        <v>127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8"/>
      <c r="AR7" s="51"/>
      <c r="AS7" s="163" t="s">
        <v>137</v>
      </c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5"/>
      <c r="BH7" s="141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3"/>
      <c r="BX7" s="133">
        <f>DE7</f>
        <v>12972</v>
      </c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  <c r="DE7" s="133">
        <v>12972</v>
      </c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</row>
    <row r="8" spans="1:124" ht="14.25" customHeight="1">
      <c r="A8" s="50"/>
      <c r="B8" s="146" t="s">
        <v>165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8"/>
      <c r="AR8" s="51"/>
      <c r="AS8" s="163" t="s">
        <v>166</v>
      </c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5"/>
      <c r="BH8" s="141" t="s">
        <v>167</v>
      </c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3"/>
      <c r="BX8" s="133">
        <v>8296.61</v>
      </c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5"/>
      <c r="CN8" s="133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5"/>
      <c r="DE8" s="168">
        <v>8296.61</v>
      </c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7"/>
    </row>
    <row r="9" spans="1:124" ht="31.5" customHeight="1">
      <c r="A9" s="50"/>
      <c r="B9" s="146" t="s">
        <v>168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8"/>
      <c r="AR9" s="51"/>
      <c r="AS9" s="163" t="s">
        <v>169</v>
      </c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  <c r="BH9" s="141" t="s">
        <v>167</v>
      </c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3"/>
      <c r="BX9" s="133">
        <f>391498.74-8296.61</f>
        <v>383202.13</v>
      </c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5"/>
      <c r="CN9" s="133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5"/>
      <c r="DE9" s="168">
        <v>391498.74</v>
      </c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7"/>
    </row>
    <row r="10" spans="1:124" ht="13.5" customHeight="1">
      <c r="A10" s="50"/>
      <c r="B10" s="174" t="s">
        <v>22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  <c r="AR10" s="52"/>
      <c r="AS10" s="163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5"/>
      <c r="BH10" s="177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9"/>
      <c r="BX10" s="169">
        <f>DE10+CN10</f>
        <v>18317570.16</v>
      </c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1"/>
      <c r="CN10" s="169">
        <f>SUM(CN13+CN14+CN24+CN16+CN17+CN28+CN20)</f>
        <v>1169006.39</v>
      </c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1"/>
      <c r="DE10" s="169">
        <f>DE12+DE13+DE14+DE15+DE16+DE21+DE28+DE17+DE18+DE19</f>
        <v>17148563.77</v>
      </c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3"/>
    </row>
    <row r="11" spans="1:124" ht="13.5" customHeight="1">
      <c r="A11" s="50"/>
      <c r="B11" s="180" t="s">
        <v>7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2"/>
      <c r="AR11" s="51"/>
      <c r="AS11" s="163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5"/>
      <c r="BH11" s="141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3"/>
      <c r="BX11" s="133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5"/>
      <c r="CN11" s="133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5"/>
      <c r="DE11" s="168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7"/>
    </row>
    <row r="12" spans="1:124" ht="90" customHeight="1">
      <c r="A12" s="136" t="s">
        <v>199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83"/>
      <c r="AS12" s="163" t="s">
        <v>137</v>
      </c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5"/>
      <c r="BH12" s="141" t="s">
        <v>193</v>
      </c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3"/>
      <c r="BX12" s="133">
        <f aca="true" t="shared" si="0" ref="BX12:BX18">DE12</f>
        <v>14878063.77</v>
      </c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5"/>
      <c r="CN12" s="133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  <c r="DE12" s="133">
        <f>13934100+943963.77</f>
        <v>14878063.77</v>
      </c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5"/>
    </row>
    <row r="13" spans="1:124" ht="101.25" customHeight="1">
      <c r="A13" s="136" t="s">
        <v>200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83"/>
      <c r="AS13" s="163" t="s">
        <v>137</v>
      </c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41" t="s">
        <v>194</v>
      </c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3"/>
      <c r="BX13" s="133">
        <f t="shared" si="0"/>
        <v>747000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5"/>
      <c r="CN13" s="133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  <c r="DE13" s="133">
        <v>747000</v>
      </c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1:124" ht="114" customHeight="1">
      <c r="A14" s="136" t="s">
        <v>201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83"/>
      <c r="AS14" s="138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40"/>
      <c r="BH14" s="141" t="s">
        <v>196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3"/>
      <c r="BX14" s="133">
        <f t="shared" si="0"/>
        <v>30000</v>
      </c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5"/>
      <c r="CN14" s="133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  <c r="DE14" s="133">
        <f>22000+8000</f>
        <v>30000</v>
      </c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5"/>
    </row>
    <row r="15" spans="1:124" ht="81.75" customHeight="1">
      <c r="A15" s="136" t="s">
        <v>202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83"/>
      <c r="AS15" s="138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40"/>
      <c r="BH15" s="141" t="s">
        <v>197</v>
      </c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3"/>
      <c r="BX15" s="133">
        <f t="shared" si="0"/>
        <v>3500</v>
      </c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5"/>
      <c r="CN15" s="133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  <c r="DE15" s="133">
        <v>3500</v>
      </c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5"/>
    </row>
    <row r="16" spans="1:124" ht="113.25" customHeight="1">
      <c r="A16" s="136" t="s">
        <v>203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83"/>
      <c r="AS16" s="138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40"/>
      <c r="BH16" s="141" t="s">
        <v>198</v>
      </c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3"/>
      <c r="BX16" s="133">
        <f t="shared" si="0"/>
        <v>20000</v>
      </c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5"/>
      <c r="CN16" s="133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  <c r="DE16" s="133">
        <v>20000</v>
      </c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5"/>
    </row>
    <row r="17" spans="1:124" ht="40.5" customHeight="1">
      <c r="A17" s="136" t="s">
        <v>205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83"/>
      <c r="AS17" s="138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40"/>
      <c r="BH17" s="141" t="s">
        <v>207</v>
      </c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3"/>
      <c r="BX17" s="133">
        <f>CN17</f>
        <v>1169006.39</v>
      </c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5"/>
      <c r="CN17" s="133">
        <v>1169006.39</v>
      </c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5"/>
      <c r="DE17" s="133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5"/>
    </row>
    <row r="18" spans="1:124" ht="80.25" customHeight="1">
      <c r="A18" s="136" t="s">
        <v>206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83"/>
      <c r="AS18" s="138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41" t="s">
        <v>208</v>
      </c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3"/>
      <c r="BX18" s="133">
        <f t="shared" si="0"/>
        <v>350000</v>
      </c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5"/>
      <c r="CN18" s="133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  <c r="DE18" s="133">
        <v>350000</v>
      </c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5"/>
    </row>
    <row r="19" spans="1:124" ht="21.7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66"/>
      <c r="AS19" s="138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40"/>
      <c r="BH19" s="141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3"/>
      <c r="BX19" s="133">
        <f>DE19</f>
        <v>0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5"/>
      <c r="CN19" s="133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5"/>
      <c r="DE19" s="133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5"/>
    </row>
    <row r="20" spans="1:124" ht="13.5" customHeight="1">
      <c r="A20" s="64"/>
      <c r="B20" s="180" t="s">
        <v>112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2"/>
      <c r="AR20" s="65"/>
      <c r="AS20" s="138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40"/>
      <c r="BH20" s="141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3"/>
      <c r="BX20" s="133">
        <f>CN20</f>
        <v>0</v>
      </c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5"/>
      <c r="CN20" s="133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5"/>
      <c r="DE20" s="168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7"/>
    </row>
    <row r="21" spans="1:124" ht="28.5" customHeight="1">
      <c r="A21" s="64"/>
      <c r="B21" s="146" t="s">
        <v>170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8"/>
      <c r="AR21" s="65"/>
      <c r="AS21" s="163" t="s">
        <v>166</v>
      </c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5"/>
      <c r="BH21" s="141" t="s">
        <v>167</v>
      </c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3"/>
      <c r="BX21" s="133">
        <f>DE21</f>
        <v>600000</v>
      </c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5"/>
      <c r="CN21" s="133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5"/>
      <c r="DE21" s="133">
        <v>600000</v>
      </c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5"/>
    </row>
    <row r="22" spans="1:124" ht="13.5" customHeight="1">
      <c r="A22" s="64"/>
      <c r="B22" s="184" t="s">
        <v>7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65"/>
      <c r="AS22" s="163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5"/>
      <c r="BH22" s="141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3"/>
      <c r="BX22" s="133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5"/>
      <c r="CN22" s="133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5"/>
      <c r="DE22" s="133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5"/>
    </row>
    <row r="23" spans="1:124" ht="13.5" customHeight="1">
      <c r="A23" s="64"/>
      <c r="B23" s="185" t="s">
        <v>171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65"/>
      <c r="AS23" s="163" t="s">
        <v>166</v>
      </c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5"/>
      <c r="BH23" s="141" t="s">
        <v>167</v>
      </c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3"/>
      <c r="BX23" s="133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5"/>
      <c r="CN23" s="133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  <c r="DE23" s="133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5"/>
    </row>
    <row r="24" spans="1:124" ht="30.75" customHeight="1">
      <c r="A24" s="64"/>
      <c r="B24" s="186" t="s">
        <v>172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8"/>
      <c r="AR24" s="65"/>
      <c r="AS24" s="163" t="s">
        <v>166</v>
      </c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5"/>
      <c r="BH24" s="141" t="s">
        <v>167</v>
      </c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3"/>
      <c r="BX24" s="133">
        <f>DE24</f>
        <v>600000</v>
      </c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5"/>
      <c r="CN24" s="133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  <c r="DE24" s="133">
        <v>600000</v>
      </c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5"/>
    </row>
    <row r="25" spans="1:124" ht="13.5" customHeight="1">
      <c r="A25" s="50"/>
      <c r="B25" s="180" t="s">
        <v>7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2"/>
      <c r="AR25" s="51"/>
      <c r="AS25" s="163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5"/>
      <c r="BH25" s="141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3"/>
      <c r="BX25" s="133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5"/>
      <c r="CN25" s="133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  <c r="DE25" s="168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7"/>
    </row>
    <row r="26" spans="1:124" ht="20.25" customHeight="1">
      <c r="A26" s="50"/>
      <c r="B26" s="185" t="s">
        <v>165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51"/>
      <c r="AS26" s="163" t="s">
        <v>166</v>
      </c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5"/>
      <c r="BH26" s="141" t="s">
        <v>167</v>
      </c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3"/>
      <c r="BX26" s="133">
        <f>DE26</f>
        <v>600000</v>
      </c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5"/>
      <c r="CN26" s="133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  <c r="DE26" s="133">
        <v>600000</v>
      </c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5"/>
    </row>
    <row r="27" spans="1:124" ht="13.5" customHeight="1">
      <c r="A27" s="50"/>
      <c r="B27" s="185" t="s">
        <v>173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51"/>
      <c r="AS27" s="163" t="s">
        <v>166</v>
      </c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5"/>
      <c r="BH27" s="141" t="s">
        <v>167</v>
      </c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3"/>
      <c r="BX27" s="133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5"/>
      <c r="CN27" s="133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  <c r="DE27" s="168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7"/>
    </row>
    <row r="28" spans="1:124" ht="28.5" customHeight="1">
      <c r="A28" s="50"/>
      <c r="B28" s="146" t="s">
        <v>91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8"/>
      <c r="AR28" s="51"/>
      <c r="AS28" s="163" t="s">
        <v>169</v>
      </c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5"/>
      <c r="BH28" s="141" t="s">
        <v>167</v>
      </c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3"/>
      <c r="BX28" s="133">
        <f>DE30</f>
        <v>520000</v>
      </c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5"/>
      <c r="CN28" s="133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  <c r="DE28" s="133">
        <v>520000</v>
      </c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5"/>
    </row>
    <row r="29" spans="1:124" ht="13.5" customHeight="1">
      <c r="A29" s="50"/>
      <c r="B29" s="184" t="s">
        <v>7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51"/>
      <c r="AS29" s="163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5"/>
      <c r="BH29" s="141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3"/>
      <c r="BX29" s="133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5"/>
      <c r="CN29" s="133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  <c r="DE29" s="133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5"/>
    </row>
    <row r="30" spans="1:124" ht="13.5" customHeight="1">
      <c r="A30" s="50"/>
      <c r="B30" s="185" t="s">
        <v>124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51"/>
      <c r="AS30" s="163" t="s">
        <v>169</v>
      </c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5"/>
      <c r="BH30" s="141" t="s">
        <v>167</v>
      </c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3"/>
      <c r="BX30" s="133">
        <f>DE30</f>
        <v>520000</v>
      </c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5"/>
      <c r="CN30" s="133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  <c r="DE30" s="133">
        <v>520000</v>
      </c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5"/>
    </row>
    <row r="31" spans="1:124" ht="12" customHeight="1">
      <c r="A31" s="50"/>
      <c r="B31" s="146" t="s">
        <v>92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8"/>
      <c r="AR31" s="51"/>
      <c r="AS31" s="163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5"/>
      <c r="BH31" s="141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3"/>
      <c r="BX31" s="133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5"/>
      <c r="CN31" s="133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  <c r="DE31" s="168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7"/>
    </row>
    <row r="32" spans="1:124" s="54" customFormat="1" ht="13.5" customHeight="1">
      <c r="A32" s="53"/>
      <c r="B32" s="174" t="s">
        <v>23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6"/>
      <c r="AR32" s="52"/>
      <c r="AS32" s="189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1"/>
      <c r="BH32" s="177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9"/>
      <c r="BX32" s="169">
        <f>DE32+CN32</f>
        <v>18722040.9</v>
      </c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1"/>
      <c r="CN32" s="169">
        <f>SUM(CN34+CN41+CN67+CN64+CN65+CN66)</f>
        <v>1169006.39</v>
      </c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1"/>
      <c r="DE32" s="169">
        <f>DE34+DE41+DE64+DE65+DE66+DE67</f>
        <v>17553034.509999998</v>
      </c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3"/>
    </row>
    <row r="33" spans="1:124" ht="13.5" customHeight="1">
      <c r="A33" s="50"/>
      <c r="B33" s="149" t="s">
        <v>7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1"/>
      <c r="AR33" s="51"/>
      <c r="AS33" s="138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/>
      <c r="BH33" s="141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3"/>
      <c r="BX33" s="133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5"/>
      <c r="CN33" s="133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5"/>
      <c r="DE33" s="168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7"/>
    </row>
    <row r="34" spans="1:124" ht="28.5" customHeight="1">
      <c r="A34" s="50"/>
      <c r="B34" s="192" t="s">
        <v>28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4"/>
      <c r="AR34" s="55"/>
      <c r="AS34" s="141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H34" s="141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3"/>
      <c r="BX34" s="169">
        <f>DE34</f>
        <v>13523535.77</v>
      </c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1"/>
      <c r="CN34" s="169">
        <f>CN36+CN37+CN38+CN39+CN40</f>
        <v>0</v>
      </c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1"/>
      <c r="DE34" s="169">
        <f>DE36+DE37+DE38+DE39+DE40</f>
        <v>13523535.77</v>
      </c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</row>
    <row r="35" spans="1:124" ht="9.75" customHeight="1">
      <c r="A35" s="50"/>
      <c r="B35" s="195" t="s">
        <v>1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45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3"/>
      <c r="BX35" s="133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5"/>
      <c r="CN35" s="133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  <c r="DE35" s="168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7"/>
    </row>
    <row r="36" spans="1:124" ht="17.25" customHeight="1">
      <c r="A36" s="50"/>
      <c r="B36" s="149" t="s">
        <v>29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1"/>
      <c r="AR36" s="51"/>
      <c r="AS36" s="141" t="s">
        <v>138</v>
      </c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3"/>
      <c r="BH36" s="141" t="s">
        <v>193</v>
      </c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3"/>
      <c r="BX36" s="133">
        <f>DE36</f>
        <v>9888971.77</v>
      </c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5"/>
      <c r="CN36" s="133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  <c r="DE36" s="197">
        <f>9145008+725010.58+18953.19</f>
        <v>9888971.77</v>
      </c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9"/>
    </row>
    <row r="37" spans="1:124" ht="13.5" customHeight="1">
      <c r="A37" s="50"/>
      <c r="B37" s="149" t="s">
        <v>29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1"/>
      <c r="AR37" s="51"/>
      <c r="AS37" s="163" t="s">
        <v>139</v>
      </c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5"/>
      <c r="BH37" s="141" t="s">
        <v>167</v>
      </c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3"/>
      <c r="BX37" s="133">
        <f>DE37</f>
        <v>439478</v>
      </c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5"/>
      <c r="CN37" s="133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  <c r="DE37" s="133">
        <v>439478</v>
      </c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5"/>
    </row>
    <row r="38" spans="1:124" ht="13.5" customHeight="1">
      <c r="A38" s="50"/>
      <c r="B38" s="149" t="s">
        <v>30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1"/>
      <c r="AR38" s="56"/>
      <c r="AS38" s="141" t="s">
        <v>140</v>
      </c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1" t="s">
        <v>193</v>
      </c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3"/>
      <c r="BX38" s="133">
        <f>DE38</f>
        <v>98972</v>
      </c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5"/>
      <c r="CN38" s="133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  <c r="DE38" s="133">
        <f>94000-8000+12972</f>
        <v>98972</v>
      </c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5"/>
    </row>
    <row r="39" spans="1:148" ht="13.5" customHeight="1">
      <c r="A39" s="50"/>
      <c r="B39" s="149" t="s">
        <v>174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1"/>
      <c r="AR39" s="51"/>
      <c r="AS39" s="141" t="s">
        <v>141</v>
      </c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3"/>
      <c r="BH39" s="141" t="s">
        <v>193</v>
      </c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3"/>
      <c r="BX39" s="133">
        <f>DE39</f>
        <v>2961792</v>
      </c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5"/>
      <c r="CN39" s="133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  <c r="DE39" s="197">
        <f>2761792+200000</f>
        <v>2961792</v>
      </c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9"/>
      <c r="DY39" s="231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</row>
    <row r="40" spans="1:124" ht="13.5" customHeight="1">
      <c r="A40" s="50"/>
      <c r="B40" s="149" t="s">
        <v>174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1"/>
      <c r="AR40" s="51"/>
      <c r="AS40" s="163" t="s">
        <v>142</v>
      </c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5"/>
      <c r="BH40" s="141" t="s">
        <v>167</v>
      </c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3"/>
      <c r="BX40" s="133">
        <f>DE40</f>
        <v>134322</v>
      </c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5"/>
      <c r="CN40" s="133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  <c r="DE40" s="133">
        <f>132722+1600</f>
        <v>134322</v>
      </c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5"/>
    </row>
    <row r="41" spans="1:124" ht="13.5" customHeight="1">
      <c r="A41" s="50"/>
      <c r="B41" s="149" t="s">
        <v>38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1"/>
      <c r="AR41" s="51"/>
      <c r="AS41" s="141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3"/>
      <c r="BH41" s="141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3"/>
      <c r="BX41" s="169">
        <f>DE41+CN41</f>
        <v>4555705.13</v>
      </c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69">
        <f>CN43+CN44+CN45+CN46+CN47+CN48+CN49+CN50+CN52+CN53+CN485+CN51</f>
        <v>1169006.39</v>
      </c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1"/>
      <c r="DE41" s="169">
        <f>DE43+DE44+DE45+DE46+DE47+DE48+DE49+DE50+DE51+DE52+DE53+DE54+DE55</f>
        <v>3386698.74</v>
      </c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3"/>
    </row>
    <row r="42" spans="1:124" ht="13.5" customHeight="1">
      <c r="A42" s="50"/>
      <c r="B42" s="200" t="s">
        <v>1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46"/>
      <c r="AS42" s="201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202"/>
      <c r="BH42" s="141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3"/>
      <c r="BX42" s="133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5"/>
      <c r="CN42" s="133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5"/>
      <c r="DE42" s="168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7"/>
    </row>
    <row r="43" spans="1:148" ht="13.5" customHeight="1">
      <c r="A43" s="50"/>
      <c r="B43" s="149" t="s">
        <v>31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1"/>
      <c r="AR43" s="51"/>
      <c r="AS43" s="141" t="s">
        <v>143</v>
      </c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3"/>
      <c r="BH43" s="141" t="s">
        <v>193</v>
      </c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3"/>
      <c r="BX43" s="133">
        <f aca="true" t="shared" si="1" ref="BX43:BX54">DE43</f>
        <v>36000</v>
      </c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5"/>
      <c r="CN43" s="133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  <c r="DE43" s="133">
        <v>36000</v>
      </c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5"/>
      <c r="EA43" s="144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</row>
    <row r="44" spans="1:124" ht="13.5" customHeight="1">
      <c r="A44" s="50"/>
      <c r="B44" s="200" t="s">
        <v>31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27"/>
      <c r="AS44" s="141" t="s">
        <v>144</v>
      </c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  <c r="BH44" s="141" t="s">
        <v>167</v>
      </c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3"/>
      <c r="BX44" s="133">
        <f t="shared" si="1"/>
        <v>0</v>
      </c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5"/>
      <c r="CN44" s="133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5"/>
      <c r="DE44" s="133">
        <v>0</v>
      </c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5"/>
    </row>
    <row r="45" spans="1:145" ht="13.5" customHeight="1">
      <c r="A45" s="50"/>
      <c r="B45" s="149" t="s">
        <v>32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1"/>
      <c r="AR45" s="51"/>
      <c r="AS45" s="141" t="s">
        <v>145</v>
      </c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3"/>
      <c r="BH45" s="141" t="s">
        <v>193</v>
      </c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3"/>
      <c r="BX45" s="133">
        <f t="shared" si="1"/>
        <v>8000</v>
      </c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5"/>
      <c r="CN45" s="133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5"/>
      <c r="DE45" s="133">
        <v>8000</v>
      </c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5"/>
      <c r="EE45" s="144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</row>
    <row r="46" spans="1:148" ht="13.5" customHeight="1">
      <c r="A46" s="50"/>
      <c r="B46" s="149" t="s">
        <v>33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1"/>
      <c r="AR46" s="51"/>
      <c r="AS46" s="141" t="s">
        <v>146</v>
      </c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3"/>
      <c r="BH46" s="141" t="s">
        <v>194</v>
      </c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3"/>
      <c r="BX46" s="133">
        <f t="shared" si="1"/>
        <v>227000</v>
      </c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5"/>
      <c r="CN46" s="133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  <c r="DE46" s="133">
        <v>227000</v>
      </c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5"/>
      <c r="EC46" s="144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</row>
    <row r="47" spans="1:148" ht="28.5" customHeight="1">
      <c r="A47" s="50"/>
      <c r="B47" s="146" t="s">
        <v>34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8"/>
      <c r="AR47" s="51"/>
      <c r="AS47" s="141" t="s">
        <v>147</v>
      </c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3"/>
      <c r="BH47" s="141" t="s">
        <v>194</v>
      </c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3"/>
      <c r="BX47" s="133">
        <f>DE47+CN47</f>
        <v>520000</v>
      </c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5"/>
      <c r="CN47" s="133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  <c r="DE47" s="133">
        <f>520000</f>
        <v>520000</v>
      </c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5"/>
      <c r="ED47" s="144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</row>
    <row r="48" spans="1:124" ht="28.5" customHeight="1">
      <c r="A48" s="50"/>
      <c r="B48" s="146" t="s">
        <v>34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8"/>
      <c r="AR48" s="51"/>
      <c r="AS48" s="163" t="s">
        <v>148</v>
      </c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5"/>
      <c r="BH48" s="141" t="s">
        <v>167</v>
      </c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3"/>
      <c r="BX48" s="133">
        <f t="shared" si="1"/>
        <v>32584.61</v>
      </c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5"/>
      <c r="CN48" s="203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  <c r="DE48" s="133">
        <f>6000+18288+8296.61</f>
        <v>32584.61</v>
      </c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5"/>
    </row>
    <row r="49" spans="1:124" ht="28.5" customHeight="1">
      <c r="A49" s="50"/>
      <c r="B49" s="146" t="s">
        <v>34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8"/>
      <c r="AR49" s="51"/>
      <c r="AS49" s="163" t="s">
        <v>149</v>
      </c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5"/>
      <c r="BH49" s="141" t="s">
        <v>167</v>
      </c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3"/>
      <c r="BX49" s="133">
        <f t="shared" si="1"/>
        <v>623202.13</v>
      </c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5"/>
      <c r="CN49" s="133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5"/>
      <c r="DE49" s="133">
        <f>641301.83+20196.91-8296.61-30000</f>
        <v>623202.13</v>
      </c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5"/>
    </row>
    <row r="50" spans="1:124" ht="28.5" customHeight="1">
      <c r="A50" s="50"/>
      <c r="B50" s="146" t="s">
        <v>34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8"/>
      <c r="AR50" s="51"/>
      <c r="AS50" s="163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5"/>
      <c r="BH50" s="141" t="s">
        <v>207</v>
      </c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3"/>
      <c r="BX50" s="133">
        <f>CN50</f>
        <v>1169006.39</v>
      </c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5"/>
      <c r="CN50" s="133">
        <v>1169006.39</v>
      </c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5"/>
      <c r="DE50" s="133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5"/>
    </row>
    <row r="51" spans="1:124" ht="28.5" customHeight="1">
      <c r="A51" s="50"/>
      <c r="B51" s="146" t="s">
        <v>34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8"/>
      <c r="AR51" s="51"/>
      <c r="AS51" s="163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5"/>
      <c r="BH51" s="141" t="s">
        <v>208</v>
      </c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3"/>
      <c r="BX51" s="133">
        <f>DE51</f>
        <v>350000</v>
      </c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5"/>
      <c r="CN51" s="133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  <c r="DE51" s="133">
        <v>350000</v>
      </c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5"/>
    </row>
    <row r="52" spans="1:150" ht="13.5" customHeight="1">
      <c r="A52" s="50"/>
      <c r="B52" s="149" t="s">
        <v>35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1"/>
      <c r="AR52" s="51"/>
      <c r="AS52" s="141" t="s">
        <v>150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3"/>
      <c r="BH52" s="141" t="s">
        <v>193</v>
      </c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3"/>
      <c r="BX52" s="133">
        <f t="shared" si="1"/>
        <v>1562500</v>
      </c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33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  <c r="DE52" s="133">
        <f>1877300-12000-2800-300000</f>
        <v>1562500</v>
      </c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5"/>
      <c r="EC52" s="232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</row>
    <row r="53" spans="1:124" ht="13.5" customHeight="1">
      <c r="A53" s="50"/>
      <c r="B53" s="149" t="s">
        <v>35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1"/>
      <c r="AR53" s="51"/>
      <c r="AS53" s="163" t="s">
        <v>151</v>
      </c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5"/>
      <c r="BH53" s="141" t="s">
        <v>167</v>
      </c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3"/>
      <c r="BX53" s="133">
        <f t="shared" si="1"/>
        <v>1912</v>
      </c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5"/>
      <c r="CN53" s="203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5"/>
      <c r="DE53" s="133">
        <v>1912</v>
      </c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5"/>
    </row>
    <row r="54" spans="1:124" ht="13.5" customHeight="1">
      <c r="A54" s="50"/>
      <c r="B54" s="149" t="s">
        <v>35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1"/>
      <c r="AR54" s="51"/>
      <c r="AS54" s="163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5"/>
      <c r="BH54" s="141" t="s">
        <v>196</v>
      </c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3"/>
      <c r="BX54" s="133">
        <f t="shared" si="1"/>
        <v>22000</v>
      </c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CN54" s="203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5"/>
      <c r="DE54" s="133">
        <v>22000</v>
      </c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5"/>
    </row>
    <row r="55" spans="1:124" ht="13.5" customHeight="1">
      <c r="A55" s="50"/>
      <c r="B55" s="149" t="s">
        <v>35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1"/>
      <c r="AR55" s="51"/>
      <c r="AS55" s="141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3"/>
      <c r="BH55" s="141" t="s">
        <v>197</v>
      </c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3"/>
      <c r="BX55" s="133">
        <f>DE55</f>
        <v>3500</v>
      </c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5"/>
      <c r="CN55" s="133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  <c r="DE55" s="133">
        <v>3500</v>
      </c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5"/>
    </row>
    <row r="56" spans="1:124" ht="13.5" customHeight="1">
      <c r="A56" s="50"/>
      <c r="B56" s="149" t="s">
        <v>35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1"/>
      <c r="AR56" s="51"/>
      <c r="AS56" s="141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3"/>
      <c r="BH56" s="163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5"/>
      <c r="BX56" s="133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5"/>
      <c r="CN56" s="133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5"/>
      <c r="DE56" s="133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5"/>
    </row>
    <row r="57" spans="1:124" ht="28.5" customHeight="1">
      <c r="A57" s="50"/>
      <c r="B57" s="146" t="s">
        <v>39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8"/>
      <c r="AR57" s="51"/>
      <c r="AS57" s="141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3"/>
      <c r="BH57" s="141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3"/>
      <c r="BX57" s="133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CN57" s="133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5"/>
      <c r="DE57" s="133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5"/>
    </row>
    <row r="58" spans="1:124" ht="13.5" customHeight="1">
      <c r="A58" s="50"/>
      <c r="B58" s="195" t="s">
        <v>1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46"/>
      <c r="AS58" s="201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202"/>
      <c r="BH58" s="141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3"/>
      <c r="BX58" s="133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5"/>
      <c r="CN58" s="133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5"/>
      <c r="DE58" s="133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5"/>
    </row>
    <row r="59" spans="1:124" ht="43.5" customHeight="1">
      <c r="A59" s="50"/>
      <c r="B59" s="146" t="s">
        <v>57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8"/>
      <c r="AR59" s="51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3"/>
      <c r="BH59" s="141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3"/>
      <c r="BX59" s="133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5"/>
      <c r="CN59" s="133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5"/>
      <c r="DE59" s="133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5"/>
    </row>
    <row r="60" spans="1:124" ht="13.5" customHeight="1">
      <c r="A60" s="50"/>
      <c r="B60" s="149" t="s">
        <v>54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1"/>
      <c r="AR60" s="51"/>
      <c r="AS60" s="141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3"/>
      <c r="BH60" s="141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3"/>
      <c r="BX60" s="133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5"/>
      <c r="CN60" s="133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5"/>
      <c r="DE60" s="133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5"/>
    </row>
    <row r="61" spans="1:124" ht="13.5" customHeight="1">
      <c r="A61" s="50"/>
      <c r="B61" s="195" t="s">
        <v>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46"/>
      <c r="AS61" s="201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202"/>
      <c r="BH61" s="141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3"/>
      <c r="BX61" s="133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33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5"/>
      <c r="DE61" s="133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5"/>
    </row>
    <row r="62" spans="1:124" ht="28.5" customHeight="1">
      <c r="A62" s="50"/>
      <c r="B62" s="146" t="s">
        <v>55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8"/>
      <c r="AR62" s="51"/>
      <c r="AS62" s="141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3"/>
      <c r="BH62" s="141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3"/>
      <c r="BX62" s="133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5"/>
      <c r="CN62" s="133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5"/>
      <c r="DE62" s="133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5"/>
    </row>
    <row r="63" spans="1:209" ht="43.5" customHeight="1">
      <c r="A63" s="50"/>
      <c r="B63" s="206" t="s">
        <v>93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8"/>
      <c r="AR63" s="57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3"/>
      <c r="BH63" s="141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3"/>
      <c r="BX63" s="133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5"/>
      <c r="CN63" s="133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  <c r="DE63" s="133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5"/>
      <c r="FM63" s="144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M63" s="144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</row>
    <row r="64" spans="1:147" ht="13.5" customHeight="1">
      <c r="A64" s="50"/>
      <c r="B64" s="149" t="s">
        <v>56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1"/>
      <c r="AR64" s="51"/>
      <c r="AS64" s="141" t="s">
        <v>152</v>
      </c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3"/>
      <c r="BH64" s="141" t="s">
        <v>193</v>
      </c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3"/>
      <c r="BX64" s="133">
        <f>DE64</f>
        <v>12000</v>
      </c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5"/>
      <c r="CN64" s="133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5"/>
      <c r="DE64" s="133">
        <v>12000</v>
      </c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EA64" s="144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</row>
    <row r="65" spans="1:124" ht="13.5" customHeight="1">
      <c r="A65" s="50"/>
      <c r="B65" s="149" t="s">
        <v>56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1"/>
      <c r="AR65" s="51"/>
      <c r="AS65" s="141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3"/>
      <c r="BH65" s="141" t="s">
        <v>209</v>
      </c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3"/>
      <c r="BX65" s="133">
        <f>DE65</f>
        <v>8000</v>
      </c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5"/>
      <c r="CN65" s="133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  <c r="DE65" s="133">
        <v>8000</v>
      </c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5"/>
    </row>
    <row r="66" spans="1:124" ht="13.5" customHeight="1">
      <c r="A66" s="50"/>
      <c r="B66" s="149" t="s">
        <v>56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1"/>
      <c r="AR66" s="51"/>
      <c r="AS66" s="141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3"/>
      <c r="BH66" s="141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3"/>
      <c r="BX66" s="133">
        <f>DE66</f>
        <v>0</v>
      </c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5"/>
      <c r="CN66" s="133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5"/>
      <c r="DE66" s="133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5"/>
    </row>
    <row r="67" spans="1:124" ht="28.5" customHeight="1">
      <c r="A67" s="50"/>
      <c r="B67" s="146" t="s">
        <v>175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8"/>
      <c r="AR67" s="51"/>
      <c r="AS67" s="141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3"/>
      <c r="BH67" s="141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3"/>
      <c r="BX67" s="169">
        <f>DE67</f>
        <v>622800</v>
      </c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1"/>
      <c r="CN67" s="169">
        <f>CN70+CN71+CN72+CN73+CN74+CN69</f>
        <v>0</v>
      </c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1"/>
      <c r="DE67" s="169">
        <f>DE69+DE70+DE71+DE72+DE73+DE74</f>
        <v>622800</v>
      </c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1"/>
    </row>
    <row r="68" spans="1:124" ht="13.5" customHeight="1">
      <c r="A68" s="50"/>
      <c r="B68" s="195" t="s">
        <v>1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46"/>
      <c r="AS68" s="201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202"/>
      <c r="BH68" s="141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3"/>
      <c r="BX68" s="133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5"/>
      <c r="CN68" s="133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5"/>
      <c r="DE68" s="133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5"/>
    </row>
    <row r="69" spans="1:148" ht="28.5" customHeight="1">
      <c r="A69" s="50"/>
      <c r="B69" s="146" t="s">
        <v>36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8"/>
      <c r="AR69" s="51"/>
      <c r="AS69" s="163" t="s">
        <v>192</v>
      </c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5"/>
      <c r="BH69" s="141" t="s">
        <v>193</v>
      </c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3"/>
      <c r="BX69" s="133">
        <f aca="true" t="shared" si="2" ref="BX69:BX74">DE69</f>
        <v>322800</v>
      </c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5"/>
      <c r="CN69" s="203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5"/>
      <c r="DE69" s="133">
        <f>20000+2800+300000</f>
        <v>322800</v>
      </c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5"/>
      <c r="EA69" s="144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</row>
    <row r="70" spans="1:124" ht="28.5" customHeight="1">
      <c r="A70" s="50"/>
      <c r="B70" s="146" t="s">
        <v>36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8"/>
      <c r="AR70" s="51"/>
      <c r="AS70" s="163" t="s">
        <v>153</v>
      </c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5"/>
      <c r="BH70" s="141" t="s">
        <v>167</v>
      </c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3"/>
      <c r="BX70" s="133">
        <f t="shared" si="2"/>
        <v>200000</v>
      </c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5"/>
      <c r="CN70" s="203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  <c r="DE70" s="133">
        <v>200000</v>
      </c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5"/>
    </row>
    <row r="71" spans="1:124" ht="28.5" customHeight="1">
      <c r="A71" s="50"/>
      <c r="B71" s="146" t="s">
        <v>36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8"/>
      <c r="AR71" s="51"/>
      <c r="AS71" s="141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3"/>
      <c r="BH71" s="141" t="s">
        <v>198</v>
      </c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3"/>
      <c r="BX71" s="133">
        <f t="shared" si="2"/>
        <v>20000</v>
      </c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5"/>
      <c r="CN71" s="133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  <c r="DE71" s="133">
        <v>20000</v>
      </c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5"/>
    </row>
    <row r="72" spans="1:124" ht="28.5" customHeight="1">
      <c r="A72" s="50"/>
      <c r="B72" s="146" t="s">
        <v>36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8"/>
      <c r="AR72" s="51"/>
      <c r="AS72" s="141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3"/>
      <c r="BH72" s="141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3"/>
      <c r="BX72" s="133">
        <f t="shared" si="2"/>
        <v>0</v>
      </c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5"/>
      <c r="CN72" s="133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5"/>
      <c r="DE72" s="133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5"/>
    </row>
    <row r="73" spans="1:150" ht="28.5" customHeight="1">
      <c r="A73" s="50"/>
      <c r="B73" s="209" t="s">
        <v>37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1"/>
      <c r="AR73" s="51"/>
      <c r="AS73" s="163" t="s">
        <v>154</v>
      </c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5"/>
      <c r="BH73" s="141" t="s">
        <v>193</v>
      </c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3"/>
      <c r="BX73" s="133">
        <f t="shared" si="2"/>
        <v>0</v>
      </c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5"/>
      <c r="CN73" s="203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  <c r="DE73" s="133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5"/>
      <c r="EC73" s="144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</row>
    <row r="74" spans="1:124" ht="28.5" customHeight="1">
      <c r="A74" s="50"/>
      <c r="B74" s="209" t="s">
        <v>37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1"/>
      <c r="AR74" s="51"/>
      <c r="AS74" s="163" t="s">
        <v>155</v>
      </c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5"/>
      <c r="BH74" s="141" t="s">
        <v>167</v>
      </c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3"/>
      <c r="BX74" s="133">
        <f t="shared" si="2"/>
        <v>80000</v>
      </c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5"/>
      <c r="CN74" s="203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5"/>
      <c r="DE74" s="133">
        <f>50000+30000</f>
        <v>80000</v>
      </c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5"/>
    </row>
    <row r="75" spans="1:124" ht="28.5" customHeight="1">
      <c r="A75" s="50"/>
      <c r="B75" s="209" t="s">
        <v>94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1"/>
      <c r="AR75" s="51"/>
      <c r="AS75" s="141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3"/>
      <c r="BH75" s="141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3"/>
      <c r="BX75" s="133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5"/>
      <c r="CN75" s="133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  <c r="DE75" s="168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7"/>
    </row>
    <row r="76" spans="1:124" ht="28.5" customHeight="1">
      <c r="A76" s="50"/>
      <c r="B76" s="146" t="s">
        <v>37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8"/>
      <c r="AR76" s="51"/>
      <c r="AS76" s="141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3"/>
      <c r="BH76" s="141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3"/>
      <c r="BX76" s="133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5"/>
      <c r="CN76" s="133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5"/>
      <c r="DE76" s="168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7"/>
    </row>
    <row r="77" spans="1:124" ht="13.5" customHeight="1">
      <c r="A77" s="50"/>
      <c r="B77" s="180" t="s">
        <v>176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2"/>
      <c r="AR77" s="51"/>
      <c r="AS77" s="141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3"/>
      <c r="BH77" s="141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3"/>
      <c r="BX77" s="133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5"/>
      <c r="CN77" s="133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  <c r="DE77" s="168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7"/>
    </row>
    <row r="78" spans="1:124" ht="13.5" customHeight="1">
      <c r="A78" s="50"/>
      <c r="B78" s="195" t="s">
        <v>1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46"/>
      <c r="AS78" s="201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202"/>
      <c r="BH78" s="141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3"/>
      <c r="BX78" s="133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5"/>
      <c r="CN78" s="133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5"/>
      <c r="DE78" s="168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7"/>
    </row>
    <row r="79" spans="1:124" ht="43.5" customHeight="1">
      <c r="A79" s="50"/>
      <c r="B79" s="212" t="s">
        <v>177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51"/>
      <c r="AS79" s="141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3"/>
      <c r="BH79" s="141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3"/>
      <c r="BX79" s="133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5"/>
      <c r="CN79" s="133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5"/>
      <c r="DE79" s="168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7"/>
    </row>
    <row r="80" spans="1:124" ht="28.5" customHeight="1">
      <c r="A80" s="50"/>
      <c r="B80" s="212" t="s">
        <v>103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51"/>
      <c r="AS80" s="141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3"/>
      <c r="BH80" s="141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3"/>
      <c r="BX80" s="133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5"/>
      <c r="CN80" s="133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5"/>
      <c r="DE80" s="168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7"/>
    </row>
    <row r="81" spans="1:124" s="60" customFormat="1" ht="13.5" customHeight="1">
      <c r="A81" s="58"/>
      <c r="B81" s="228" t="s">
        <v>24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30"/>
      <c r="AR81" s="59"/>
      <c r="AS81" s="213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5"/>
      <c r="BH81" s="216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8"/>
      <c r="BX81" s="219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1"/>
      <c r="CN81" s="219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1"/>
      <c r="DE81" s="222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4"/>
    </row>
    <row r="82" spans="1:124" ht="13.5" customHeight="1">
      <c r="A82" s="50"/>
      <c r="B82" s="149" t="s">
        <v>25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1"/>
      <c r="AR82" s="51"/>
      <c r="AS82" s="163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5"/>
      <c r="BH82" s="141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3"/>
      <c r="BX82" s="133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5"/>
      <c r="CN82" s="133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5"/>
      <c r="DE82" s="168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7"/>
    </row>
    <row r="83" spans="1:124" ht="28.5" customHeight="1">
      <c r="A83" s="50"/>
      <c r="B83" s="146" t="s">
        <v>178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8"/>
      <c r="AR83" s="5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5"/>
      <c r="BH83" s="141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3"/>
      <c r="BX83" s="133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5"/>
      <c r="CN83" s="133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5"/>
      <c r="DE83" s="168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7"/>
    </row>
    <row r="84" spans="1:150" ht="43.5" customHeight="1">
      <c r="A84" s="50"/>
      <c r="B84" s="146" t="s">
        <v>179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8"/>
      <c r="AR84" s="51"/>
      <c r="AS84" s="163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5"/>
      <c r="BH84" s="141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3"/>
      <c r="BX84" s="133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5"/>
      <c r="CN84" s="133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5"/>
      <c r="DE84" s="168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7"/>
      <c r="EA84" s="144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</row>
    <row r="85" spans="2:149" ht="12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EA85" s="144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</row>
    <row r="86" spans="1:124" ht="13.5" customHeight="1">
      <c r="A86" s="5" t="s">
        <v>180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1"/>
      <c r="CP86" s="1"/>
      <c r="CQ86" s="82" t="s">
        <v>156</v>
      </c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</row>
    <row r="87" spans="1:124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X87" s="225" t="s">
        <v>13</v>
      </c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"/>
      <c r="CP87" s="2"/>
      <c r="CQ87" s="225" t="s">
        <v>14</v>
      </c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</row>
    <row r="88" spans="1:124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</row>
    <row r="89" spans="1:124" s="5" customFormat="1" ht="13.5" customHeight="1">
      <c r="A89" s="5" t="s">
        <v>181</v>
      </c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1"/>
      <c r="CP89" s="1"/>
      <c r="CQ89" s="82" t="s">
        <v>157</v>
      </c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</row>
    <row r="90" spans="76:124" s="5" customFormat="1" ht="12" customHeight="1">
      <c r="BX90" s="225" t="s">
        <v>13</v>
      </c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"/>
      <c r="CP90" s="2"/>
      <c r="CQ90" s="225" t="s">
        <v>14</v>
      </c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</row>
    <row r="91" spans="1:124" s="5" customFormat="1" ht="13.5" customHeight="1">
      <c r="A91" s="5" t="s">
        <v>104</v>
      </c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1"/>
      <c r="CP91" s="1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</row>
    <row r="92" spans="76:124" s="5" customFormat="1" ht="12" customHeight="1">
      <c r="BX92" s="225" t="s">
        <v>13</v>
      </c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"/>
      <c r="CP92" s="2"/>
      <c r="CQ92" s="225" t="s">
        <v>14</v>
      </c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</row>
    <row r="93" spans="1:35" s="5" customFormat="1" ht="13.5" customHeight="1">
      <c r="A93" s="5" t="s">
        <v>105</v>
      </c>
      <c r="F93" s="226" t="s">
        <v>182</v>
      </c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</row>
    <row r="94" spans="2:36" s="1" customFormat="1" ht="18" customHeight="1">
      <c r="B94" s="11" t="s">
        <v>2</v>
      </c>
      <c r="C94" s="84" t="s">
        <v>210</v>
      </c>
      <c r="D94" s="84"/>
      <c r="E94" s="84"/>
      <c r="F94" s="84"/>
      <c r="G94" s="1" t="s">
        <v>2</v>
      </c>
      <c r="J94" s="84" t="s">
        <v>211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>
        <v>20</v>
      </c>
      <c r="AC94" s="85"/>
      <c r="AD94" s="85"/>
      <c r="AE94" s="85"/>
      <c r="AF94" s="86" t="s">
        <v>195</v>
      </c>
      <c r="AG94" s="86"/>
      <c r="AH94" s="86"/>
      <c r="AI94" s="86"/>
      <c r="AJ94" s="1" t="s">
        <v>3</v>
      </c>
    </row>
  </sheetData>
  <sheetProtection/>
  <mergeCells count="518">
    <mergeCell ref="B50:AQ50"/>
    <mergeCell ref="AS50:BG50"/>
    <mergeCell ref="BH50:BW50"/>
    <mergeCell ref="BX50:CM50"/>
    <mergeCell ref="CN50:DD50"/>
    <mergeCell ref="DE50:DT50"/>
    <mergeCell ref="DE17:DT17"/>
    <mergeCell ref="AS18:BG18"/>
    <mergeCell ref="BH18:BW18"/>
    <mergeCell ref="BX18:CM18"/>
    <mergeCell ref="DE18:DT18"/>
    <mergeCell ref="CN18:DD18"/>
    <mergeCell ref="A17:AR17"/>
    <mergeCell ref="A18:AR18"/>
    <mergeCell ref="AS17:BG17"/>
    <mergeCell ref="BH17:BW17"/>
    <mergeCell ref="BX17:CM17"/>
    <mergeCell ref="CN17:DD17"/>
    <mergeCell ref="CN15:DD15"/>
    <mergeCell ref="DE15:DT15"/>
    <mergeCell ref="A15:AR15"/>
    <mergeCell ref="DE13:DT13"/>
    <mergeCell ref="BX13:CM13"/>
    <mergeCell ref="CN12:DD12"/>
    <mergeCell ref="A12:AR12"/>
    <mergeCell ref="A13:AR13"/>
    <mergeCell ref="AS12:BG12"/>
    <mergeCell ref="BH12:BW12"/>
    <mergeCell ref="B7:AQ7"/>
    <mergeCell ref="AS7:BG7"/>
    <mergeCell ref="BH7:BW7"/>
    <mergeCell ref="BX7:CM7"/>
    <mergeCell ref="CN7:DD7"/>
    <mergeCell ref="DE7:DT7"/>
    <mergeCell ref="EC73:ET73"/>
    <mergeCell ref="EA84:ET84"/>
    <mergeCell ref="EA85:ES85"/>
    <mergeCell ref="ED47:ER47"/>
    <mergeCell ref="DY39:ER39"/>
    <mergeCell ref="EA43:ER43"/>
    <mergeCell ref="EC46:ER46"/>
    <mergeCell ref="EA69:ER69"/>
    <mergeCell ref="EA64:EQ64"/>
    <mergeCell ref="EC52:ET52"/>
    <mergeCell ref="B51:AQ51"/>
    <mergeCell ref="AS51:BG51"/>
    <mergeCell ref="BH51:BW51"/>
    <mergeCell ref="CN51:DD51"/>
    <mergeCell ref="DE51:DT51"/>
    <mergeCell ref="BX51:CM51"/>
    <mergeCell ref="AS44:BG44"/>
    <mergeCell ref="BH44:BW44"/>
    <mergeCell ref="BX44:CM44"/>
    <mergeCell ref="CN44:DD44"/>
    <mergeCell ref="DE44:DT44"/>
    <mergeCell ref="B65:AQ65"/>
    <mergeCell ref="AS65:BG65"/>
    <mergeCell ref="BH65:BW65"/>
    <mergeCell ref="BX65:CM65"/>
    <mergeCell ref="CN65:DD65"/>
    <mergeCell ref="F93:AI93"/>
    <mergeCell ref="C94:F94"/>
    <mergeCell ref="J94:AA94"/>
    <mergeCell ref="AB94:AE94"/>
    <mergeCell ref="AF94:AI94"/>
    <mergeCell ref="B44:AR44"/>
    <mergeCell ref="B84:AQ84"/>
    <mergeCell ref="B81:AQ81"/>
    <mergeCell ref="B78:AQ78"/>
    <mergeCell ref="B75:AQ75"/>
    <mergeCell ref="BX90:CN90"/>
    <mergeCell ref="CQ90:DT90"/>
    <mergeCell ref="BX91:CN91"/>
    <mergeCell ref="CQ91:DT91"/>
    <mergeCell ref="BX92:CN92"/>
    <mergeCell ref="CQ92:DT92"/>
    <mergeCell ref="BX86:CN86"/>
    <mergeCell ref="CQ86:DT86"/>
    <mergeCell ref="BX87:CN87"/>
    <mergeCell ref="CQ87:DT87"/>
    <mergeCell ref="BX89:CN89"/>
    <mergeCell ref="CQ89:DT89"/>
    <mergeCell ref="AS84:BG84"/>
    <mergeCell ref="BH84:BW84"/>
    <mergeCell ref="BX84:CM84"/>
    <mergeCell ref="CN84:DD84"/>
    <mergeCell ref="DE84:DT84"/>
    <mergeCell ref="B83:AQ83"/>
    <mergeCell ref="AS83:BG83"/>
    <mergeCell ref="BH83:BW83"/>
    <mergeCell ref="BX83:CM83"/>
    <mergeCell ref="CN83:DD83"/>
    <mergeCell ref="DE83:DT83"/>
    <mergeCell ref="B82:AQ82"/>
    <mergeCell ref="AS82:BG82"/>
    <mergeCell ref="BH82:BW82"/>
    <mergeCell ref="BX82:CM82"/>
    <mergeCell ref="CN82:DD82"/>
    <mergeCell ref="DE82:DT82"/>
    <mergeCell ref="AS81:BG81"/>
    <mergeCell ref="BH81:BW81"/>
    <mergeCell ref="BX81:CM81"/>
    <mergeCell ref="CN81:DD81"/>
    <mergeCell ref="DE81:DT81"/>
    <mergeCell ref="B80:AQ80"/>
    <mergeCell ref="AS80:BG80"/>
    <mergeCell ref="BH80:BW80"/>
    <mergeCell ref="BX80:CM80"/>
    <mergeCell ref="CN80:DD80"/>
    <mergeCell ref="DE80:DT80"/>
    <mergeCell ref="B79:AQ79"/>
    <mergeCell ref="AS79:BG79"/>
    <mergeCell ref="BH79:BW79"/>
    <mergeCell ref="BX79:CM79"/>
    <mergeCell ref="CN79:DD79"/>
    <mergeCell ref="DE79:DT79"/>
    <mergeCell ref="AS78:BG78"/>
    <mergeCell ref="BH78:BW78"/>
    <mergeCell ref="BX78:CM78"/>
    <mergeCell ref="CN78:DD78"/>
    <mergeCell ref="DE78:DT78"/>
    <mergeCell ref="B77:AQ77"/>
    <mergeCell ref="AS77:BG77"/>
    <mergeCell ref="BH77:BW77"/>
    <mergeCell ref="BX77:CM77"/>
    <mergeCell ref="CN77:DD77"/>
    <mergeCell ref="DE77:DT77"/>
    <mergeCell ref="B76:AQ76"/>
    <mergeCell ref="AS76:BG76"/>
    <mergeCell ref="BH76:BW76"/>
    <mergeCell ref="BX76:CM76"/>
    <mergeCell ref="CN76:DD76"/>
    <mergeCell ref="DE76:DT76"/>
    <mergeCell ref="AS75:BG75"/>
    <mergeCell ref="BH75:BW75"/>
    <mergeCell ref="BX75:CM75"/>
    <mergeCell ref="CN75:DD75"/>
    <mergeCell ref="DE75:DT75"/>
    <mergeCell ref="B74:AQ74"/>
    <mergeCell ref="AS74:BG74"/>
    <mergeCell ref="BH74:BW74"/>
    <mergeCell ref="BX74:CM74"/>
    <mergeCell ref="CN74:DD74"/>
    <mergeCell ref="DE74:DT74"/>
    <mergeCell ref="B73:AQ73"/>
    <mergeCell ref="AS73:BG73"/>
    <mergeCell ref="BH73:BW73"/>
    <mergeCell ref="BX73:CM73"/>
    <mergeCell ref="CN73:DD73"/>
    <mergeCell ref="DE73:DT73"/>
    <mergeCell ref="B71:AQ71"/>
    <mergeCell ref="AS71:BG71"/>
    <mergeCell ref="BH71:BW71"/>
    <mergeCell ref="BX71:CM71"/>
    <mergeCell ref="CN71:DD71"/>
    <mergeCell ref="DE71:DT71"/>
    <mergeCell ref="B70:AQ70"/>
    <mergeCell ref="AS70:BG70"/>
    <mergeCell ref="BH70:BW70"/>
    <mergeCell ref="BX70:CM70"/>
    <mergeCell ref="CN70:DD70"/>
    <mergeCell ref="DE70:DT70"/>
    <mergeCell ref="B69:AQ69"/>
    <mergeCell ref="AS69:BG69"/>
    <mergeCell ref="BH69:BW69"/>
    <mergeCell ref="BX69:CM69"/>
    <mergeCell ref="CN69:DD69"/>
    <mergeCell ref="DE69:DT69"/>
    <mergeCell ref="B68:AQ68"/>
    <mergeCell ref="AS68:BG68"/>
    <mergeCell ref="BH68:BW68"/>
    <mergeCell ref="BX68:CM68"/>
    <mergeCell ref="CN68:DD68"/>
    <mergeCell ref="DE68:DT68"/>
    <mergeCell ref="B67:AQ67"/>
    <mergeCell ref="AS67:BG67"/>
    <mergeCell ref="BH67:BW67"/>
    <mergeCell ref="BX67:CM67"/>
    <mergeCell ref="CN67:DD67"/>
    <mergeCell ref="DE67:DT67"/>
    <mergeCell ref="B66:AQ66"/>
    <mergeCell ref="AS66:BG66"/>
    <mergeCell ref="BH66:BW66"/>
    <mergeCell ref="BX66:CM66"/>
    <mergeCell ref="CN66:DD66"/>
    <mergeCell ref="DE66:DT66"/>
    <mergeCell ref="B64:AQ64"/>
    <mergeCell ref="AS64:BG64"/>
    <mergeCell ref="BH64:BW64"/>
    <mergeCell ref="BX64:CM64"/>
    <mergeCell ref="CN64:DD64"/>
    <mergeCell ref="DE64:DT64"/>
    <mergeCell ref="B63:AQ63"/>
    <mergeCell ref="AS63:BG63"/>
    <mergeCell ref="BH63:BW63"/>
    <mergeCell ref="BX63:CM63"/>
    <mergeCell ref="CN63:DD63"/>
    <mergeCell ref="DE63:DT63"/>
    <mergeCell ref="B62:AQ62"/>
    <mergeCell ref="AS62:BG62"/>
    <mergeCell ref="BH62:BW62"/>
    <mergeCell ref="BX62:CM62"/>
    <mergeCell ref="CN62:DD62"/>
    <mergeCell ref="DE62:DT62"/>
    <mergeCell ref="B61:AQ61"/>
    <mergeCell ref="AS61:BG61"/>
    <mergeCell ref="BH61:BW61"/>
    <mergeCell ref="BX61:CM61"/>
    <mergeCell ref="CN61:DD61"/>
    <mergeCell ref="DE61:DT61"/>
    <mergeCell ref="B60:AQ60"/>
    <mergeCell ref="AS60:BG60"/>
    <mergeCell ref="BH60:BW60"/>
    <mergeCell ref="BX60:CM60"/>
    <mergeCell ref="CN60:DD60"/>
    <mergeCell ref="DE60:DT60"/>
    <mergeCell ref="B59:AQ59"/>
    <mergeCell ref="AS59:BG59"/>
    <mergeCell ref="BH59:BW59"/>
    <mergeCell ref="BX59:CM59"/>
    <mergeCell ref="CN59:DD59"/>
    <mergeCell ref="DE59:DT59"/>
    <mergeCell ref="B58:AQ58"/>
    <mergeCell ref="AS58:BG58"/>
    <mergeCell ref="BH58:BW58"/>
    <mergeCell ref="BX58:CM58"/>
    <mergeCell ref="CN58:DD58"/>
    <mergeCell ref="DE58:DT58"/>
    <mergeCell ref="B57:AQ57"/>
    <mergeCell ref="AS57:BG57"/>
    <mergeCell ref="BH57:BW57"/>
    <mergeCell ref="BX57:CM57"/>
    <mergeCell ref="CN57:DD57"/>
    <mergeCell ref="DE57:DT57"/>
    <mergeCell ref="B56:AQ56"/>
    <mergeCell ref="AS56:BG56"/>
    <mergeCell ref="BH56:BW56"/>
    <mergeCell ref="BX56:CM56"/>
    <mergeCell ref="CN56:DD56"/>
    <mergeCell ref="DE56:DT56"/>
    <mergeCell ref="B55:AQ55"/>
    <mergeCell ref="AS55:BG55"/>
    <mergeCell ref="BH55:BW55"/>
    <mergeCell ref="BX55:CM55"/>
    <mergeCell ref="CN55:DD55"/>
    <mergeCell ref="DE55:DT55"/>
    <mergeCell ref="B54:AQ54"/>
    <mergeCell ref="AS54:BG54"/>
    <mergeCell ref="BH54:BW54"/>
    <mergeCell ref="BX54:CM54"/>
    <mergeCell ref="CN54:DD54"/>
    <mergeCell ref="DE54:DT54"/>
    <mergeCell ref="B53:AQ53"/>
    <mergeCell ref="AS53:BG53"/>
    <mergeCell ref="BH53:BW53"/>
    <mergeCell ref="BX53:CM53"/>
    <mergeCell ref="CN53:DD53"/>
    <mergeCell ref="DE53:DT53"/>
    <mergeCell ref="B52:AQ52"/>
    <mergeCell ref="AS52:BG52"/>
    <mergeCell ref="BH52:BW52"/>
    <mergeCell ref="BX52:CM52"/>
    <mergeCell ref="CN52:DD52"/>
    <mergeCell ref="DE52:DT52"/>
    <mergeCell ref="B49:AQ49"/>
    <mergeCell ref="AS49:BG49"/>
    <mergeCell ref="BH49:BW49"/>
    <mergeCell ref="BX49:CM49"/>
    <mergeCell ref="CN49:DD49"/>
    <mergeCell ref="DE49:DT49"/>
    <mergeCell ref="B48:AQ48"/>
    <mergeCell ref="AS48:BG48"/>
    <mergeCell ref="BH48:BW48"/>
    <mergeCell ref="BX48:CM48"/>
    <mergeCell ref="CN48:DD48"/>
    <mergeCell ref="DE48:DT48"/>
    <mergeCell ref="B47:AQ47"/>
    <mergeCell ref="AS47:BG47"/>
    <mergeCell ref="BH47:BW47"/>
    <mergeCell ref="BX47:CM47"/>
    <mergeCell ref="CN47:DD47"/>
    <mergeCell ref="DE47:DT47"/>
    <mergeCell ref="BX45:CM45"/>
    <mergeCell ref="CN45:DD45"/>
    <mergeCell ref="DE45:DT45"/>
    <mergeCell ref="DE65:DT65"/>
    <mergeCell ref="B46:AQ46"/>
    <mergeCell ref="AS46:BG46"/>
    <mergeCell ref="BH46:BW46"/>
    <mergeCell ref="BX46:CM46"/>
    <mergeCell ref="CN46:DD46"/>
    <mergeCell ref="DE46:DT46"/>
    <mergeCell ref="B43:AQ43"/>
    <mergeCell ref="AS43:BG43"/>
    <mergeCell ref="BH43:BW43"/>
    <mergeCell ref="BX43:CM43"/>
    <mergeCell ref="CN43:DD43"/>
    <mergeCell ref="DE43:DT43"/>
    <mergeCell ref="B42:AQ42"/>
    <mergeCell ref="AS42:BG42"/>
    <mergeCell ref="BH42:BW42"/>
    <mergeCell ref="BX42:CM42"/>
    <mergeCell ref="CN42:DD42"/>
    <mergeCell ref="DE42:DT42"/>
    <mergeCell ref="B41:AQ41"/>
    <mergeCell ref="AS41:BG41"/>
    <mergeCell ref="BH41:BW41"/>
    <mergeCell ref="BX41:CM41"/>
    <mergeCell ref="CN41:DD41"/>
    <mergeCell ref="DE41:DT41"/>
    <mergeCell ref="B40:AQ40"/>
    <mergeCell ref="AS40:BG40"/>
    <mergeCell ref="BH40:BW40"/>
    <mergeCell ref="BX40:CM40"/>
    <mergeCell ref="CN40:DD40"/>
    <mergeCell ref="DE40:DT40"/>
    <mergeCell ref="B39:AQ39"/>
    <mergeCell ref="AS39:BG39"/>
    <mergeCell ref="BH39:BW39"/>
    <mergeCell ref="BX39:CM39"/>
    <mergeCell ref="CN39:DD39"/>
    <mergeCell ref="DE39:DT39"/>
    <mergeCell ref="B38:AQ38"/>
    <mergeCell ref="AS38:BG38"/>
    <mergeCell ref="BH38:BW38"/>
    <mergeCell ref="BX38:CM38"/>
    <mergeCell ref="CN38:DD38"/>
    <mergeCell ref="DE38:DT38"/>
    <mergeCell ref="B37:AQ37"/>
    <mergeCell ref="AS37:BG37"/>
    <mergeCell ref="BH37:BW37"/>
    <mergeCell ref="BX37:CM37"/>
    <mergeCell ref="CN37:DD37"/>
    <mergeCell ref="DE37:DT37"/>
    <mergeCell ref="B36:AQ36"/>
    <mergeCell ref="AS36:BG36"/>
    <mergeCell ref="BH36:BW36"/>
    <mergeCell ref="BX36:CM36"/>
    <mergeCell ref="CN36:DD36"/>
    <mergeCell ref="DE36:DT36"/>
    <mergeCell ref="B35:AQ35"/>
    <mergeCell ref="AS35:BG35"/>
    <mergeCell ref="BH35:BW35"/>
    <mergeCell ref="BX35:CM35"/>
    <mergeCell ref="CN35:DD35"/>
    <mergeCell ref="DE35:DT35"/>
    <mergeCell ref="B34:AQ34"/>
    <mergeCell ref="AS34:BG34"/>
    <mergeCell ref="BH34:BW34"/>
    <mergeCell ref="BX34:CM34"/>
    <mergeCell ref="CN34:DD34"/>
    <mergeCell ref="DE34:DT34"/>
    <mergeCell ref="B33:AQ33"/>
    <mergeCell ref="AS33:BG33"/>
    <mergeCell ref="BH33:BW33"/>
    <mergeCell ref="BX33:CM33"/>
    <mergeCell ref="CN33:DD33"/>
    <mergeCell ref="DE33:DT33"/>
    <mergeCell ref="B32:AQ32"/>
    <mergeCell ref="AS32:BG32"/>
    <mergeCell ref="BH32:BW32"/>
    <mergeCell ref="BX32:CM32"/>
    <mergeCell ref="CN32:DD32"/>
    <mergeCell ref="DE32:DT32"/>
    <mergeCell ref="B31:AQ31"/>
    <mergeCell ref="AS31:BG31"/>
    <mergeCell ref="BH31:BW31"/>
    <mergeCell ref="BX31:CM31"/>
    <mergeCell ref="CN31:DD31"/>
    <mergeCell ref="DE31:DT31"/>
    <mergeCell ref="B30:AQ30"/>
    <mergeCell ref="AS30:BG30"/>
    <mergeCell ref="BH30:BW30"/>
    <mergeCell ref="BX30:CM30"/>
    <mergeCell ref="CN30:DD30"/>
    <mergeCell ref="DE30:DT30"/>
    <mergeCell ref="B29:AQ29"/>
    <mergeCell ref="AS29:BG29"/>
    <mergeCell ref="BH29:BW29"/>
    <mergeCell ref="BX29:CM29"/>
    <mergeCell ref="CN29:DD29"/>
    <mergeCell ref="DE29:DT29"/>
    <mergeCell ref="B28:AQ28"/>
    <mergeCell ref="AS28:BG28"/>
    <mergeCell ref="BH28:BW28"/>
    <mergeCell ref="BX28:CM28"/>
    <mergeCell ref="CN28:DD28"/>
    <mergeCell ref="DE28:DT28"/>
    <mergeCell ref="B27:AQ27"/>
    <mergeCell ref="AS27:BG27"/>
    <mergeCell ref="BH27:BW27"/>
    <mergeCell ref="BX27:CM27"/>
    <mergeCell ref="CN27:DD27"/>
    <mergeCell ref="DE27:DT27"/>
    <mergeCell ref="B26:AQ26"/>
    <mergeCell ref="AS26:BG26"/>
    <mergeCell ref="BH26:BW26"/>
    <mergeCell ref="BX26:CM26"/>
    <mergeCell ref="CN26:DD26"/>
    <mergeCell ref="DE26:DT26"/>
    <mergeCell ref="B25:AQ25"/>
    <mergeCell ref="AS25:BG25"/>
    <mergeCell ref="BH25:BW25"/>
    <mergeCell ref="BX25:CM25"/>
    <mergeCell ref="CN25:DD25"/>
    <mergeCell ref="DE25:DT25"/>
    <mergeCell ref="B24:AQ24"/>
    <mergeCell ref="AS24:BG24"/>
    <mergeCell ref="BH24:BW24"/>
    <mergeCell ref="BX24:CM24"/>
    <mergeCell ref="CN24:DD24"/>
    <mergeCell ref="DE24:DT24"/>
    <mergeCell ref="B23:AQ23"/>
    <mergeCell ref="AS23:BG23"/>
    <mergeCell ref="BH23:BW23"/>
    <mergeCell ref="BX23:CM23"/>
    <mergeCell ref="CN23:DD23"/>
    <mergeCell ref="DE23:DT23"/>
    <mergeCell ref="B22:AQ22"/>
    <mergeCell ref="AS22:BG22"/>
    <mergeCell ref="BH22:BW22"/>
    <mergeCell ref="BX22:CM22"/>
    <mergeCell ref="CN22:DD22"/>
    <mergeCell ref="DE22:DT22"/>
    <mergeCell ref="B21:AQ21"/>
    <mergeCell ref="AS21:BG21"/>
    <mergeCell ref="BH21:BW21"/>
    <mergeCell ref="BX21:CM21"/>
    <mergeCell ref="CN21:DD21"/>
    <mergeCell ref="DE21:DT21"/>
    <mergeCell ref="B20:AQ20"/>
    <mergeCell ref="AS20:BG20"/>
    <mergeCell ref="BH20:BW20"/>
    <mergeCell ref="BX20:CM20"/>
    <mergeCell ref="CN20:DD20"/>
    <mergeCell ref="DE20:DT20"/>
    <mergeCell ref="A14:AR14"/>
    <mergeCell ref="AS16:BG16"/>
    <mergeCell ref="BH16:BW16"/>
    <mergeCell ref="BX16:CM16"/>
    <mergeCell ref="CN16:DD16"/>
    <mergeCell ref="DE16:DT16"/>
    <mergeCell ref="A16:AR16"/>
    <mergeCell ref="AS15:BG15"/>
    <mergeCell ref="BH15:BW15"/>
    <mergeCell ref="BX15:CM15"/>
    <mergeCell ref="CN11:DD11"/>
    <mergeCell ref="DE11:DT11"/>
    <mergeCell ref="AS14:BG14"/>
    <mergeCell ref="BH14:BW14"/>
    <mergeCell ref="BX14:CM14"/>
    <mergeCell ref="CN14:DD14"/>
    <mergeCell ref="DE14:DT14"/>
    <mergeCell ref="BX12:CM12"/>
    <mergeCell ref="CN13:DD13"/>
    <mergeCell ref="DE12:DT12"/>
    <mergeCell ref="AS13:BG13"/>
    <mergeCell ref="BH13:BW13"/>
    <mergeCell ref="B10:AQ10"/>
    <mergeCell ref="AS10:BG10"/>
    <mergeCell ref="BH10:BW10"/>
    <mergeCell ref="BX10:CM10"/>
    <mergeCell ref="B11:AQ11"/>
    <mergeCell ref="AS11:BG11"/>
    <mergeCell ref="BH11:BW11"/>
    <mergeCell ref="BX11:CM11"/>
    <mergeCell ref="CN10:DD10"/>
    <mergeCell ref="DE10:DT10"/>
    <mergeCell ref="B9:AQ9"/>
    <mergeCell ref="AS9:BG9"/>
    <mergeCell ref="BH9:BW9"/>
    <mergeCell ref="BX9:CM9"/>
    <mergeCell ref="CN9:DD9"/>
    <mergeCell ref="DE9:DT9"/>
    <mergeCell ref="B8:AQ8"/>
    <mergeCell ref="AS8:BG8"/>
    <mergeCell ref="BH8:BW8"/>
    <mergeCell ref="BX8:CM8"/>
    <mergeCell ref="CN8:DD8"/>
    <mergeCell ref="DE8:DT8"/>
    <mergeCell ref="B6:AQ6"/>
    <mergeCell ref="AS6:BG6"/>
    <mergeCell ref="BH6:BW6"/>
    <mergeCell ref="BX6:CM6"/>
    <mergeCell ref="CN6:DD6"/>
    <mergeCell ref="DE6:DT6"/>
    <mergeCell ref="DE4:DT4"/>
    <mergeCell ref="AS5:BG5"/>
    <mergeCell ref="BH5:BW5"/>
    <mergeCell ref="BX5:CM5"/>
    <mergeCell ref="CN5:DD5"/>
    <mergeCell ref="DE5:DT5"/>
    <mergeCell ref="AS45:BG45"/>
    <mergeCell ref="BH45:BW45"/>
    <mergeCell ref="B5:AQ5"/>
    <mergeCell ref="B1:DS1"/>
    <mergeCell ref="A3:AR4"/>
    <mergeCell ref="AS3:BG4"/>
    <mergeCell ref="BH3:BW4"/>
    <mergeCell ref="BX3:CM4"/>
    <mergeCell ref="CN3:DT3"/>
    <mergeCell ref="CN4:DD4"/>
    <mergeCell ref="FM63:GH63"/>
    <mergeCell ref="GM63:HA63"/>
    <mergeCell ref="EE45:EO45"/>
    <mergeCell ref="B72:AQ72"/>
    <mergeCell ref="AS72:BG72"/>
    <mergeCell ref="BH72:BW72"/>
    <mergeCell ref="BX72:CM72"/>
    <mergeCell ref="CN72:DD72"/>
    <mergeCell ref="DE72:DT72"/>
    <mergeCell ref="B45:AQ45"/>
    <mergeCell ref="DE19:DT19"/>
    <mergeCell ref="A19:AQ19"/>
    <mergeCell ref="AS19:BG19"/>
    <mergeCell ref="BH19:BW19"/>
    <mergeCell ref="BX19:CM19"/>
    <mergeCell ref="CN19:DD19"/>
  </mergeCells>
  <printOptions/>
  <pageMargins left="0.31496062992125984" right="0.1968503937007874" top="0.2362204724409449" bottom="0.1968503937007874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</cp:lastModifiedBy>
  <cp:lastPrinted>2014-08-07T12:08:56Z</cp:lastPrinted>
  <dcterms:created xsi:type="dcterms:W3CDTF">2010-11-26T07:12:57Z</dcterms:created>
  <dcterms:modified xsi:type="dcterms:W3CDTF">2014-09-22T07:18:43Z</dcterms:modified>
  <cp:category/>
  <cp:version/>
  <cp:contentType/>
  <cp:contentStatus/>
</cp:coreProperties>
</file>